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80" tabRatio="908" activeTab="0"/>
  </bookViews>
  <sheets>
    <sheet name="2022年计划清单" sheetId="1" r:id="rId1"/>
  </sheets>
  <externalReferences>
    <externalReference r:id="rId4"/>
    <externalReference r:id="rId5"/>
  </externalReferences>
  <definedNames>
    <definedName name="_xlfn.COUNTIFS" hidden="1">#NAME?</definedName>
    <definedName name="area">'[1]Sheet2'!$B$1:$B$215</definedName>
    <definedName name="ind">'[2]Sheet2'!$A$1:$A$54</definedName>
    <definedName name="_xlnm.Print_Area" localSheetId="0">'2022年计划清单'!$A$1:$Q$243</definedName>
    <definedName name="_xlnm.Print_Titles" localSheetId="0">'2022年计划清单'!$3:$5</definedName>
    <definedName name="_xlnm._FilterDatabase" localSheetId="0" hidden="1">'2022年计划清单'!$A$5:$IV$243</definedName>
  </definedNames>
  <calcPr fullCalcOnLoad="1"/>
</workbook>
</file>

<file path=xl/comments1.xml><?xml version="1.0" encoding="utf-8"?>
<comments xmlns="http://schemas.openxmlformats.org/spreadsheetml/2006/main">
  <authors>
    <author>肖江山</author>
  </authors>
  <commentList>
    <comment ref="L149" authorId="0">
      <text>
        <r>
          <rPr>
            <sz val="9"/>
            <rFont val="宋体"/>
            <family val="0"/>
          </rPr>
          <t>肖江山:
区经信局
区农业农村局
区工业园管委会</t>
        </r>
      </text>
    </comment>
    <comment ref="L219" authorId="0">
      <text>
        <r>
          <rPr>
            <sz val="9"/>
            <rFont val="宋体"/>
            <family val="0"/>
          </rPr>
          <t>肖江山:
区教科体局
茶坝镇人民政府</t>
        </r>
      </text>
    </comment>
  </commentList>
</comments>
</file>

<file path=xl/sharedStrings.xml><?xml version="1.0" encoding="utf-8"?>
<sst xmlns="http://schemas.openxmlformats.org/spreadsheetml/2006/main" count="2751" uniqueCount="968">
  <si>
    <r>
      <rPr>
        <sz val="26"/>
        <color indexed="8"/>
        <rFont val="Times New Roman"/>
        <family val="1"/>
      </rPr>
      <t>2022</t>
    </r>
    <r>
      <rPr>
        <sz val="26"/>
        <color indexed="8"/>
        <rFont val="方正小标宋_GBK"/>
        <family val="4"/>
      </rPr>
      <t>年重点项目计划表</t>
    </r>
  </si>
  <si>
    <t>单位：年、万元、亩</t>
  </si>
  <si>
    <t>总序号</t>
  </si>
  <si>
    <r>
      <t>分类</t>
    </r>
    <r>
      <rPr>
        <b/>
        <sz val="10"/>
        <color indexed="8"/>
        <rFont val="Times New Roman"/>
        <family val="1"/>
      </rPr>
      <t xml:space="preserve">
</t>
    </r>
    <r>
      <rPr>
        <b/>
        <sz val="10"/>
        <color indexed="8"/>
        <rFont val="宋体"/>
        <family val="0"/>
      </rPr>
      <t>序号</t>
    </r>
  </si>
  <si>
    <t>项目名称</t>
  </si>
  <si>
    <r>
      <t>建设</t>
    </r>
    <r>
      <rPr>
        <b/>
        <sz val="10"/>
        <color indexed="8"/>
        <rFont val="Times New Roman"/>
        <family val="1"/>
      </rPr>
      <t xml:space="preserve">
</t>
    </r>
    <r>
      <rPr>
        <b/>
        <sz val="10"/>
        <color indexed="8"/>
        <rFont val="宋体"/>
        <family val="0"/>
      </rPr>
      <t>性质</t>
    </r>
  </si>
  <si>
    <r>
      <t>建设</t>
    </r>
    <r>
      <rPr>
        <b/>
        <sz val="10"/>
        <color indexed="8"/>
        <rFont val="Times New Roman"/>
        <family val="1"/>
      </rPr>
      <t xml:space="preserve">
</t>
    </r>
    <r>
      <rPr>
        <b/>
        <sz val="10"/>
        <color indexed="8"/>
        <rFont val="宋体"/>
        <family val="0"/>
      </rPr>
      <t>层级</t>
    </r>
  </si>
  <si>
    <t>建设内容及规模</t>
  </si>
  <si>
    <t>建设批次</t>
  </si>
  <si>
    <t>建设年限</t>
  </si>
  <si>
    <t>总投资</t>
  </si>
  <si>
    <r>
      <t>2022</t>
    </r>
    <r>
      <rPr>
        <b/>
        <sz val="10"/>
        <color indexed="8"/>
        <rFont val="宋体"/>
        <family val="0"/>
      </rPr>
      <t>年计划完成形象进度</t>
    </r>
  </si>
  <si>
    <r>
      <t>2022</t>
    </r>
    <r>
      <rPr>
        <b/>
        <sz val="10"/>
        <color indexed="8"/>
        <rFont val="宋体"/>
        <family val="0"/>
      </rPr>
      <t>年</t>
    </r>
    <r>
      <rPr>
        <b/>
        <sz val="10"/>
        <color indexed="8"/>
        <rFont val="Times New Roman"/>
        <family val="1"/>
      </rPr>
      <t xml:space="preserve">
</t>
    </r>
    <r>
      <rPr>
        <b/>
        <sz val="10"/>
        <color indexed="8"/>
        <rFont val="宋体"/>
        <family val="0"/>
      </rPr>
      <t>计划投资</t>
    </r>
  </si>
  <si>
    <t>业主单位</t>
  </si>
  <si>
    <t>责任单位</t>
  </si>
  <si>
    <t>挂联
领导</t>
  </si>
  <si>
    <t>备注</t>
  </si>
  <si>
    <t>单位名称</t>
  </si>
  <si>
    <t>责任人</t>
  </si>
  <si>
    <t>打捆141个解捆203个</t>
  </si>
  <si>
    <t/>
  </si>
  <si>
    <t>产业园区环线道路</t>
  </si>
  <si>
    <t>新建</t>
  </si>
  <si>
    <t>市级</t>
  </si>
  <si>
    <t>建10条道路，全长73.97千米，路基宽度3.5-6.5米，路面宽度3.5-6米，沥青砼、水泥砼路面</t>
  </si>
  <si>
    <t>新开工</t>
  </si>
  <si>
    <t>完工</t>
  </si>
  <si>
    <t>巴中市恩阳区农业发展有限责任公司
巴中市恩阳区交通建设有限公司</t>
  </si>
  <si>
    <t>程  过
张  勇</t>
  </si>
  <si>
    <t>区交通运输局</t>
  </si>
  <si>
    <t>罗长春</t>
  </si>
  <si>
    <t>何开国</t>
  </si>
  <si>
    <t>（1）</t>
  </si>
  <si>
    <t>柳林镇海山村优质粮油基地道路</t>
  </si>
  <si>
    <t>全长11.52千米，4.5米宽水泥砼路面，起于柳林至花丛公路过街楼村村道入口，建停车场1处150平方米</t>
  </si>
  <si>
    <t>巴中市恩阳区交通建设有限公司</t>
  </si>
  <si>
    <t>张  勇</t>
  </si>
  <si>
    <t>（2）</t>
  </si>
  <si>
    <t>兴隆镇金鸭村幼儿园至文治街道得胜社区蜀渔农场道路</t>
  </si>
  <si>
    <t>全长7.91千米，起于兴隆镇金鸭村幼儿园，止于文治街道得胜社区蜀渔农场，水泥砼路面宽4.5米</t>
  </si>
  <si>
    <t>（3）</t>
  </si>
  <si>
    <t>司城街道花包村污堰塘至青咀塘道路</t>
  </si>
  <si>
    <t>全长0.8公里，起于司城街道花包村污堰塘，止于花包村青咀塘，水泥砼路面宽4.5米</t>
  </si>
  <si>
    <t>（4）</t>
  </si>
  <si>
    <t>登科街道秋溪社区大麻树田至恩河聚居点道路</t>
  </si>
  <si>
    <t>全长0.69千米，起于登科街道秋溪社区大麻树田，止于恩河聚居点，水泥砼路面宽4.5米</t>
  </si>
  <si>
    <t>（5）</t>
  </si>
  <si>
    <t>雪山镇白岩湾至蹇家坪猪场道路</t>
  </si>
  <si>
    <t>全长4.38千米，起于雪山至菩船公路白岩湾，止于蹇家坪养猪场，4.5米宽水泥路</t>
  </si>
  <si>
    <t>（6）</t>
  </si>
  <si>
    <t>兴隆镇金鸭村至长岭寨村道路</t>
  </si>
  <si>
    <t>全长3.01千米，路段1起于兴隆镇金鸭村洪家沟三岔路口，止于长岭寨村夜合垭，长1.94公里；路段2起于路段1的起点，止于幼儿园与S303相接，长0.49公里；路段3起于路段1的K1+450处，止于白鼠院，长0.58千米</t>
  </si>
  <si>
    <t>（7）</t>
  </si>
  <si>
    <t>明阳镇双凤村、鹿台村道地药材现代农业产业园道路</t>
  </si>
  <si>
    <t>全长5.83千米，起于踏泥桥加油站，止于国道G347，4.5米宽水泥路面</t>
  </si>
  <si>
    <t>（8）</t>
  </si>
  <si>
    <t>下八庙镇楼房村魔芋现代农业产业园道路</t>
  </si>
  <si>
    <t>全长1.85千米（含2段支线），起于下八庙镇魔芋种植基地，止于楼房村老村委会，3.5米宽水泥路面</t>
  </si>
  <si>
    <t>（9）</t>
  </si>
  <si>
    <t>下八庙镇普济宫村至双胜镇红岩社区优质粮油基地道路建设项目</t>
  </si>
  <si>
    <t>全长13.08千米，起于普济宫村口，止于双胜镇古楼垭，4.5米宽水泥砼路面</t>
  </si>
  <si>
    <t>（10）</t>
  </si>
  <si>
    <t>旅游产业环线道路</t>
  </si>
  <si>
    <t>全长24.9千米，技术标准公路四级，道路宽6.5米，沥青砼路面.</t>
  </si>
  <si>
    <t>程　过
张  勇</t>
  </si>
  <si>
    <t>S303恩阳段</t>
  </si>
  <si>
    <t>全长24.6千米（其中新建玉山至鼎山段9.6千米，雪山至玉井段15千米），公路二级，路基宽8.5米，路面宽7.5米，沥青砼路面</t>
  </si>
  <si>
    <t>续建</t>
  </si>
  <si>
    <t>2019-2023</t>
  </si>
  <si>
    <t>完成玉山至鼎山段6千米路基</t>
  </si>
  <si>
    <t>巴中市恩阳区公路养护段</t>
  </si>
  <si>
    <t>雒  斌</t>
  </si>
  <si>
    <t>李  云</t>
  </si>
  <si>
    <t>G245仪陇界至茶坝道路</t>
  </si>
  <si>
    <t>区级</t>
  </si>
  <si>
    <t>全长20.1千米，技术标准公路二级，路宽12米，沥青砼路面</t>
  </si>
  <si>
    <t>完成路基主体工程，3公里路面基层，桥梁基础工程</t>
  </si>
  <si>
    <t>建制村联网路（含撤并建制村畅通工程、村内通组路）</t>
  </si>
  <si>
    <t>改建</t>
  </si>
  <si>
    <t>全长100千米，技术标准公路四级，水泥砼路面（撤并建制村畅通工程50公里、村内通组路30公里、建制村联网路20公里）</t>
  </si>
  <si>
    <t>巴中市恩阳区农村公路建设管理服务中心</t>
  </si>
  <si>
    <t>谭丽琼</t>
  </si>
  <si>
    <t>万安至双胜道路</t>
  </si>
  <si>
    <t>全长16.72千米，技术标准公路三级，路基宽7.5米，沥青砼路面</t>
  </si>
  <si>
    <t>2020-2022</t>
  </si>
  <si>
    <t>完成路基工程</t>
  </si>
  <si>
    <t>S303汉巴南铁路段改线工程</t>
  </si>
  <si>
    <t>改建S303汉巴南铁路段300米，公路一级，沥青砼路面</t>
  </si>
  <si>
    <t>2021-2022</t>
  </si>
  <si>
    <t>恩阳区路面改造工程</t>
  </si>
  <si>
    <t>全长25.6公里，建设标准公路三级，沥青砼路面</t>
  </si>
  <si>
    <t>农村公路安全生命防护工程</t>
  </si>
  <si>
    <t>建成40千米农村公路安全生命防护工程</t>
  </si>
  <si>
    <t>万寿养生谷至章怀村美丽乡村旅游路</t>
  </si>
  <si>
    <t>全长30.302公里，建设标准公路三级，沥青砼路面</t>
  </si>
  <si>
    <t>加快前期</t>
  </si>
  <si>
    <t>2022-2024</t>
  </si>
  <si>
    <t>完成工可编制</t>
  </si>
  <si>
    <t>文治街道办事处小观社区至义阳社区段美丽乡村路</t>
  </si>
  <si>
    <t>改（扩）建</t>
  </si>
  <si>
    <t>全长15.321公里，建设标准公路三级，沥青砼路面</t>
  </si>
  <si>
    <t>2022-2023</t>
  </si>
  <si>
    <t>恩阳至巴中主城区快速通道（恩阳段）</t>
  </si>
  <si>
    <t>全长２千米，技术标准公路一级，路基宽４５米，双向６车道</t>
  </si>
  <si>
    <t>2022-2025</t>
  </si>
  <si>
    <t>完成方案设计</t>
  </si>
  <si>
    <t>巴中金汇发展有限责任公司</t>
  </si>
  <si>
    <t>杨  琳</t>
  </si>
  <si>
    <t>大巴山干部学院环线支路</t>
  </si>
  <si>
    <t>建道路270米，路基宽度为23米，沥青砼路面</t>
  </si>
  <si>
    <t>巴中市恩阳区产业发展投资运营集团有限公司</t>
  </si>
  <si>
    <t>程  过</t>
  </si>
  <si>
    <t>区土地储备中心</t>
  </si>
  <si>
    <t>饶  云</t>
  </si>
  <si>
    <t>朱夷平</t>
  </si>
  <si>
    <t>恩阳河城区段防洪治理工程</t>
  </si>
  <si>
    <t>建恩阳河城区麻石垭至琵琶滩、右岸琵琶滩至城区闸坝、左岸工业园入口至闸坝堤防15千米，综合治理河道15.6千米</t>
  </si>
  <si>
    <t>2021-2025</t>
  </si>
  <si>
    <t>麻石垭至琵琶滩段完工，左岸工业园至闸坝完成主体3千米，河道综合治理完工</t>
  </si>
  <si>
    <t>巴中市泰达城乡建设投资有限公司</t>
  </si>
  <si>
    <t>周  播</t>
  </si>
  <si>
    <t>区水利局</t>
  </si>
  <si>
    <t>周峰民</t>
  </si>
  <si>
    <t>何清华</t>
  </si>
  <si>
    <t>鹿溪水库</t>
  </si>
  <si>
    <t>新建小（1）型水库1座，总库容929万方</t>
  </si>
  <si>
    <t>完成挡水建筑物基础处理</t>
  </si>
  <si>
    <t>城乡供水一体化</t>
  </si>
  <si>
    <t>建雪山供水工程等5处，日制水能力9000方，铺设引水管道6千米、输配水管道186千米</t>
  </si>
  <si>
    <t>2021-2023</t>
  </si>
  <si>
    <t>完成雪山水厂主体工程建设，铺输水主管道与原雪山场镇供水管网联通</t>
  </si>
  <si>
    <t>巴中市润禹水务有限公司</t>
  </si>
  <si>
    <t>何建平</t>
  </si>
  <si>
    <t>恩阳区农业产业和旅游业配套水源工程</t>
  </si>
  <si>
    <t>改扩建水源工程14处</t>
  </si>
  <si>
    <t>完成天香湖、陡淌河湖建设，太阳湖、罐子沟等2处开工建设</t>
  </si>
  <si>
    <t>相关社会投资公司</t>
  </si>
  <si>
    <t>相关公司负责人</t>
  </si>
  <si>
    <t>2022年水土保持项目</t>
  </si>
  <si>
    <t>水土流失综合治理22平方千米，新建蓄水池12口，田间耕作道8千米，坡改梯58公顷，封禁治理13平方千米</t>
  </si>
  <si>
    <t>巴中市恩阳区水土保持委员会办公室</t>
  </si>
  <si>
    <t>张耀文</t>
  </si>
  <si>
    <t>2022年小型病险水库除险加固</t>
  </si>
  <si>
    <t>17座小型水库除险加固，其中小（1）型1座、小（2)型16座</t>
  </si>
  <si>
    <t>完成8座小型水库除险加固</t>
  </si>
  <si>
    <t>巴中市恩阳区水利工程规划建设中心</t>
  </si>
  <si>
    <t>邵  斌</t>
  </si>
  <si>
    <t>芝子河沿河场镇防洪治理工程</t>
  </si>
  <si>
    <t>对芝子河沿河的三河场、渔溪、青木、恩阳城区等场镇开展防护治理工程建设，河道综合治理25公里，新建护岸12公里，沿河场镇防洪能力达到10年一遇</t>
  </si>
  <si>
    <t>完成芝子河城区段防治治理工程建设，芝子河渔溪镇、渔溪镇三河场段防洪治理工程主体建设完工</t>
  </si>
  <si>
    <t>巴中市泰达城乡建设投资有限公司
巴中市恩阳区水利工程规划建设中心</t>
  </si>
  <si>
    <t>周  播邵  斌</t>
  </si>
  <si>
    <t>双河水库</t>
  </si>
  <si>
    <t>新建中型水库1座，总库容1160万方</t>
  </si>
  <si>
    <t>2023-2025</t>
  </si>
  <si>
    <t>完成《工程建设征地实物调查细则及工作方案》、《压覆矿》等5个专题的审查和批复</t>
  </si>
  <si>
    <t>巴中市恩阳区水利局</t>
  </si>
  <si>
    <t>污水处理站提标扩容工程</t>
  </si>
  <si>
    <t>柳林镇、茶坝镇、兴隆镇、渔溪镇、下八庙镇乐丰社区、玉山镇、花丛镇、雪山镇、群乐镇、关公镇等10个集镇（社区）污水处理站进行提标扩容改造，改造管网50千米，新建管网20千米</t>
  </si>
  <si>
    <t>完成柳林镇、茶坝镇、兴隆镇、渔溪镇等4个集镇污水处理站提标扩容改造及管网改造</t>
  </si>
  <si>
    <t>区住建局</t>
  </si>
  <si>
    <t>鲜章博</t>
  </si>
  <si>
    <t>刘素娟</t>
  </si>
  <si>
    <t>恩阳城区“十园六院”</t>
  </si>
  <si>
    <t>建大梁山运动公园、登科山公园等10个公园及米仓水驿、云端别院等6个特色小院</t>
  </si>
  <si>
    <t>大梁山运动公园（二期）、登科山公园、米仓水驿、迎恩书院、码头公园（二期）完工</t>
  </si>
  <si>
    <t>区水利局
巴中金汇发展有限责任公司</t>
  </si>
  <si>
    <t>周峰民
杨　琳</t>
  </si>
  <si>
    <t>贾  君</t>
  </si>
  <si>
    <t>城市道路（续建）</t>
  </si>
  <si>
    <t>建滨河街等4条城市道路，总长8.39千米，路宽12-40m，双向4-6车道，含道路工程、交通工程、管网、绿化、亮化等</t>
  </si>
  <si>
    <t>2018-2022</t>
  </si>
  <si>
    <t>巴中市恩阳区城乡建设投资集团有限公司
巴中金汇发展有限责任公司</t>
  </si>
  <si>
    <t>周  播
杨  琳</t>
  </si>
  <si>
    <t>向  荣</t>
  </si>
  <si>
    <t>张家碥至齐家梁道路</t>
  </si>
  <si>
    <t>全1.01千米，路宽12米，含桥梁1座、涵洞4道、道路工程、交通工程、管网、绿化、亮化等</t>
  </si>
  <si>
    <t>义阳山路南段</t>
  </si>
  <si>
    <t>全长4.5千米，路宽30-40米，双向六车道，含道路工程、交通工程、管网、绿化、亮化等</t>
  </si>
  <si>
    <t>恩阳区市政工程处</t>
  </si>
  <si>
    <t>谭  鹏</t>
  </si>
  <si>
    <t>义阳大道至义阳府第道路（原规划44路）</t>
  </si>
  <si>
    <t>全长约1千米，路宽20米，双向四车道，含道路工程、交通工程、管网、绿化、亮化等</t>
  </si>
  <si>
    <t>滨河街（恩阳大桥至首座段）</t>
  </si>
  <si>
    <t>全长1.88千米，路宽20米，双向四车道，含道路工程、交通工程、管网、绿化、亮化等</t>
  </si>
  <si>
    <t xml:space="preserve">    城市道路（新建）</t>
  </si>
  <si>
    <t>建双创路等5条城市道路，长2.04千米，路宽7-20m，双向2-4车道。含道路工程、交通工程、管网、绿化、亮化等</t>
  </si>
  <si>
    <t>义阳府第北侧登科山至恩阳中学道路</t>
  </si>
  <si>
    <t>全长0.252千米，路宽20米，双向四车道，含道路工程、交通工程、管网、绿化、亮化等</t>
  </si>
  <si>
    <t>川旅片区道路</t>
  </si>
  <si>
    <t>全长0.5千米，路宽12米，含道路工程、交通工程、管网、绿化、亮化等</t>
  </si>
  <si>
    <t>舜联至利达道路</t>
  </si>
  <si>
    <t>全长865米，宽12米（局部7米），双向两车道，含道路工程、交通工程、管网、绿化、亮化等</t>
  </si>
  <si>
    <t>双创路</t>
  </si>
  <si>
    <t>全长206.8米，宽20米，双向四车道。含道路工程、交通工程、管网、绿化、亮化等</t>
  </si>
  <si>
    <t>舜联至恩阳大道</t>
  </si>
  <si>
    <t>全长223米，宽20米城市次干路，双向四车道。含道路工程、交通工程、管网、绿化、亮化等</t>
  </si>
  <si>
    <t>琵琶滩大桥</t>
  </si>
  <si>
    <t xml:space="preserve">新建钢筋混凝土桥梁长377米，宽30米，建设工程内容包括桥梁工程及附属工程 </t>
  </si>
  <si>
    <t>中核工公司</t>
  </si>
  <si>
    <t>李旭东</t>
  </si>
  <si>
    <t>飞凤大桥</t>
  </si>
  <si>
    <t xml:space="preserve">新建钢筋混凝土桥梁长270米，宽24米，建设工程内容包括桥梁工程及附属工程 </t>
  </si>
  <si>
    <t>污水处理站在线监测建设</t>
  </si>
  <si>
    <t>完善全区33个污水处理站在线检测系统</t>
  </si>
  <si>
    <t>各乡镇</t>
  </si>
  <si>
    <t>各乡镇主要负责人</t>
  </si>
  <si>
    <t>恩阳区城市市政维护项目</t>
  </si>
  <si>
    <t>对恩阳城区破损、灾毁道路、绿化亮化、雨污水管网等进行养护维护等</t>
  </si>
  <si>
    <t>恩阳区市政工程处
园林路灯处</t>
  </si>
  <si>
    <t>谭  鹏
余国平</t>
  </si>
  <si>
    <t>城市道路维修养护工程</t>
  </si>
  <si>
    <t>对城区破损、灾毁等道路进行养护维修</t>
  </si>
  <si>
    <t>恩阳城区城市绿化养护</t>
  </si>
  <si>
    <t>对城区绿化带进行养护维护</t>
  </si>
  <si>
    <t>园林路灯处</t>
  </si>
  <si>
    <t>余国平</t>
  </si>
  <si>
    <t>恩阳城区排水防涝工程</t>
  </si>
  <si>
    <t>新建义阳大道、文治片区雨水管网7.6千米</t>
  </si>
  <si>
    <t>城乡污水管网工程</t>
  </si>
  <si>
    <t>新建污水管网39.1千米</t>
  </si>
  <si>
    <t>巴中市泰达城乡建设投资有限公司
巴中铭江水务有限公司</t>
  </si>
  <si>
    <t>周  播
彭  鸥</t>
  </si>
  <si>
    <t>何家坝至人民医院段污水管网</t>
  </si>
  <si>
    <t>新建污水管网3.1千米</t>
  </si>
  <si>
    <t>巴中铭江水务有限公司</t>
  </si>
  <si>
    <t>彭  鸥</t>
  </si>
  <si>
    <t>马家坝至龙须沟段污水管网</t>
  </si>
  <si>
    <t>新建污水管网6.4千米</t>
  </si>
  <si>
    <t>巴中市恩阳区上八庙镇等7个集镇（社区）污水管网建设项目</t>
  </si>
  <si>
    <t>对上八庙镇、双胜镇、观音井社区、双凤社区、青木社区、三河场社区、石城社区七个集镇（社区）改造污水管网设施26.1千米</t>
  </si>
  <si>
    <t>之字河污水管网建设</t>
  </si>
  <si>
    <t>新建污水管网3.5千米</t>
  </si>
  <si>
    <t>10</t>
  </si>
  <si>
    <t>恩阳区环卫服务项目</t>
  </si>
  <si>
    <t>对恩阳区道路、公共区域、广场、景区等的清扫保洁服务；果屑箱清掏清洗；护栏、灯杆（2米以下区域）、配电箱、公交站台等市政设施擦洗及2米以下小广告（牛皮廯）清除；边沟保洁；雨水篦子缝隙疏通；主城区垃圾收集转运（包括生活垃圾、大件垃圾、餐厨垃圾）及15个镇的11个垃圾中转站生活垃圾转运；13座公厕及11座垃圾中转站的管理进行服务采购</t>
  </si>
  <si>
    <t>2022-2027</t>
  </si>
  <si>
    <t>对城区公共区域清扫保洁，垃圾收集转运、垃圾中转站管护，对15个镇垃圾转站进行服务采购</t>
  </si>
  <si>
    <t>恩阳区市容管理环境卫生局</t>
  </si>
  <si>
    <t>彭俊吉</t>
  </si>
  <si>
    <t>茶坝镇基础设施建设工程</t>
  </si>
  <si>
    <t>改建章怀桥80米，路基黑化7000平方米；改扩建人行铁桥长15米、宽9米，完善人行桥道及相关附属设施；改扩建信合桥30米及附属设施；整治滨河道路2.5千米，雨污管网及附属工程</t>
  </si>
  <si>
    <t>巴中市恩阳区茶坝镇人民政府</t>
  </si>
  <si>
    <t>张一民</t>
  </si>
  <si>
    <t>茶坝镇人民政府</t>
  </si>
  <si>
    <t>杜映平</t>
  </si>
  <si>
    <t>恩阳区2022年通信基础设施</t>
  </si>
  <si>
    <t>建设50个5G基站，区域内铺设通信管网</t>
  </si>
  <si>
    <t>移动、电信、联通恩阳分公司</t>
  </si>
  <si>
    <t>许桃荣
吕  嘉
邓  欢</t>
  </si>
  <si>
    <t>区经信局</t>
  </si>
  <si>
    <t>赵敏男</t>
  </si>
  <si>
    <t>屈富民</t>
  </si>
  <si>
    <t>土地增减挂钩试（续建）</t>
  </si>
  <si>
    <t>潜力地块3538个，控制规模3146亩，农民集中安置新建区预留指标943亩，节余指标2199亩</t>
  </si>
  <si>
    <t>巴中市恩阳区农业发展有限责任公司</t>
  </si>
  <si>
    <t>区自然资源和规划分局</t>
  </si>
  <si>
    <t>张晓华</t>
  </si>
  <si>
    <t>四川省巴中市恩阳区花丛镇鄢家河村、矿石村、曹氏祠村、峨眉村城乡建设用地增减挂钩试点项目区</t>
  </si>
  <si>
    <t>潜力地块434个，控制规模299.7亩，农民集中安置新建区预留指标89.91 亩，节余指标208.59亩</t>
  </si>
  <si>
    <t>四川省巴中市恩阳区上八庙镇季台村、来凤村（原断石村）城乡建设用地增减挂钩试点</t>
  </si>
  <si>
    <t>潜力地块329个，控制规模298.986 亩，农民集中安置新建区预留指标89.6955亩，节余指标209.2905亩</t>
  </si>
  <si>
    <t>四川省巴中市恩阳区玉井乡三岩村、贾村城乡建设用地增减挂钩试点</t>
  </si>
  <si>
    <t>潜力地块218个，控制规模299.985 亩，农民集中安置新建区预留指标89.9955亩，节余指标209.9895亩</t>
  </si>
  <si>
    <t>四川省巴中市恩阳区柳林镇双柏垭村、来龙寨村、檬子垭村城乡建设用地增减挂钩试点</t>
  </si>
  <si>
    <t>潜力地块273个，控制规模245.4765 亩，农民集中安置新建区预留指标73.6425亩，节余指标171.834亩</t>
  </si>
  <si>
    <t>四川省巴中市恩阳区三星乡凤居村、双柏村、大元村城乡建设用地增减挂钩试点</t>
  </si>
  <si>
    <t>潜力地块296个，控制规模299.88亩，农民集中安置新建区预留指标89.964亩，节余指标209.916亩</t>
  </si>
  <si>
    <t>四川省巴中市恩阳区石城乡方山村、三清庙村、显石寨村、白堡嘴村城乡建设用地增减挂钩试点</t>
  </si>
  <si>
    <t>潜力地块445个，控制规模356.5065 亩，农民集中安置新建区预留指标106.9515亩，节余指标248.355亩</t>
  </si>
  <si>
    <t>四川省巴中市恩阳区双胜镇凤山社区、东山村城乡建设用地增减挂钩试点</t>
  </si>
  <si>
    <t>潜力地块295个，控制规模266.0895 亩，农民集中安置新建区预留指标79.827亩，节余指标186.2625亩</t>
  </si>
  <si>
    <t>四川省巴中市恩阳区渔溪镇苟院寺村、箭弓村、石门村城乡建设用地增减挂钩试点</t>
  </si>
  <si>
    <t>潜力地块399个，控制规模367.044 亩，农民集中安置新建区预留指标110.1135亩，节余指标256.9305亩</t>
  </si>
  <si>
    <t>四川省巴中市恩阳区茶坝镇杨柳村、金鳌村城乡建设用地增减挂钩试点</t>
  </si>
  <si>
    <t>潜力地块136个，控制规模119.4765 亩，农民集中安置新建区预留指标35.8425亩，节余指标83.634亩</t>
  </si>
  <si>
    <t>四川省巴中市恩阳区三河场镇王槐村、王观村、寨子村城乡建设用地增减挂钩试点</t>
  </si>
  <si>
    <t>潜力地块399个，控制规模296.721 亩，农民集中安置新建区预留指标89.016亩，节余指标207.705亩</t>
  </si>
  <si>
    <t>（11）</t>
  </si>
  <si>
    <t>四川省巴中市恩阳区玉山镇火花村、金华村、太白村城乡建设用地增减挂钩试点</t>
  </si>
  <si>
    <t>潜力地块314个，控制规模296.25亩，农民集中安置新建区预留指标88.875亩，节余指标207.375亩</t>
  </si>
  <si>
    <t>柳林镇全域土地综合整治</t>
  </si>
  <si>
    <t>包括土地整治、旱改水、高标准农田建设、土地增减挂钩、残次林复垦暨破碎耕地连片化、工矿用地复垦、生态保护与修护、历史文化保护类项目及电力扩容、村道硬化、生活垃圾处理、自来水户户通、燃气户户通、灌溉水利设施维护、村幼儿园等便民配套项目</t>
  </si>
  <si>
    <t>完成部分土地整治3万亩、高标准农田建设4000亩、配套道路18千米以及便民配套设施建设</t>
  </si>
  <si>
    <t>柳林镇人民政府</t>
  </si>
  <si>
    <t>李  京</t>
  </si>
  <si>
    <t>彭  杰</t>
  </si>
  <si>
    <t>恩阳区土地整理</t>
  </si>
  <si>
    <t>柳林镇凤凰坝村等土地整理4万亩，新增耕地2000亩</t>
  </si>
  <si>
    <t>2022-202</t>
  </si>
  <si>
    <t>完成部分项目前期可研、勘测、规划设计并立项和后期财评、招投标等工作</t>
  </si>
  <si>
    <t>恩阳区城乡建设用地增减挂钩试点</t>
  </si>
  <si>
    <t>兴隆镇金鸭村等增减挂钩项目，完成周转指标450亩，建新户数150户</t>
  </si>
  <si>
    <t>开工建设</t>
  </si>
  <si>
    <t>巴中临港产业园</t>
  </si>
  <si>
    <t>建标准化厂房、物流中转站场、创业孵化园、综合服务中心、停车场及配套市政道路、管网、交安、绿化、亮化等</t>
  </si>
  <si>
    <t>2021-2026</t>
  </si>
  <si>
    <t>完成120亩场地平整、10万平方米标准化厂房、配套道路2千米、绿化1.5万平方米及基础设施建设</t>
  </si>
  <si>
    <t xml:space="preserve">
巴中市恩阳区工业投资发展有限责任公司</t>
  </si>
  <si>
    <t xml:space="preserve">
侯 忠</t>
  </si>
  <si>
    <t>区工业园管委会</t>
  </si>
  <si>
    <t>顾  波</t>
  </si>
  <si>
    <t>李  超</t>
  </si>
  <si>
    <t>恩阳区小微企业创业园二期建设项目</t>
  </si>
  <si>
    <t>项目占地159亩，建标准化厂房10万平方米，及产业园区内道路、绿化等配套工程</t>
  </si>
  <si>
    <t>完成项目前期工作及征地拆迁等</t>
  </si>
  <si>
    <t>巴中市恩阳区工业投资发展有限责任公司</t>
  </si>
  <si>
    <t>侯 忠</t>
  </si>
  <si>
    <t xml:space="preserve"> 区工业园管委会</t>
  </si>
  <si>
    <t>食品工业园标准化厂房建设项目（二期）</t>
  </si>
  <si>
    <t>项目占地100亩，建标准化厂房9万平方米，配套业务用房0.92万平方米，配套生活服务用房0.92万平方米，及产业园区内道路、绿化等配套工程</t>
  </si>
  <si>
    <t>完成5万平方米标准化厂房、内部道路及基础设施配套建设</t>
  </si>
  <si>
    <t>刘兆江</t>
  </si>
  <si>
    <t>恩阳市民中心基础设施及配套建设</t>
  </si>
  <si>
    <t>建地下停车场及地面停车场约1.1万平方米，配套用房约1100平方米，园区绿化工程约2.4万平方米，二次结构施工约6.7万平方米及消防、通信、强弱电、设施设备配套等工程</t>
  </si>
  <si>
    <t>区国资局</t>
  </si>
  <si>
    <t>王  宇</t>
  </si>
  <si>
    <t>邓林平</t>
  </si>
  <si>
    <t>之字河水环境综合治理</t>
  </si>
  <si>
    <t>新建人工湿地30.4平方公里，生态护岸2.6万平方米；生态沟渠10千米；DN300污水管网15千米；入河排污口3处</t>
  </si>
  <si>
    <t xml:space="preserve">完成管网建设5.2千米
</t>
  </si>
  <si>
    <t>巴中市恩阳区城乡建设投资集团有限公司</t>
  </si>
  <si>
    <t>区生态环境局</t>
  </si>
  <si>
    <t>王洪福</t>
  </si>
  <si>
    <t>吴  鸽</t>
  </si>
  <si>
    <t>农村聚居点生活污水治理</t>
  </si>
  <si>
    <t>对恩阳区30个农村聚居点，新家化粪池+多级厌氧池30座，配套污水收集主管网60余千米，支管网40余千米，检查井1100余座</t>
  </si>
  <si>
    <t>完成15个村聚居点生活污水处理</t>
  </si>
  <si>
    <t>各镇（街道）人民政府（办事处）</t>
  </si>
  <si>
    <t>相关镇、街道负责人</t>
  </si>
  <si>
    <t>恩阳区道地药材现代农业产业园区</t>
  </si>
  <si>
    <t>以明阳、渔溪、九镇等镇为中心，改土1万亩，种植川明参、黄精、川佛手等中药材3万亩</t>
  </si>
  <si>
    <t>完成改土3000亩，种植川明参、黄精、川佛手等中药材5000亩</t>
  </si>
  <si>
    <t>巴中精彩农业有限公司</t>
  </si>
  <si>
    <t>赵  荣</t>
  </si>
  <si>
    <t>区农业农村局</t>
  </si>
  <si>
    <t>邓甫海</t>
  </si>
  <si>
    <t>徐  锋</t>
  </si>
  <si>
    <t>恩阳区高标准农田</t>
  </si>
  <si>
    <t>新建高标准农田7.45万亩</t>
  </si>
  <si>
    <t>巴中市恩阳区农建站</t>
  </si>
  <si>
    <t>王继生</t>
  </si>
  <si>
    <t>苏  伟</t>
  </si>
  <si>
    <t>恩阳芦笋产业融合示范</t>
  </si>
  <si>
    <t>流转及整理土地2万亩，建育苗基地0.03万亩、芦笋大棚0.5万亩。修建芦笋冷藏保鲜库30座，建芦笋精深加工厂；建乡村芦笋休闲体验农庄15处；配套建设芦笋检测中心、研发中心、集散中心、芦笋文化中心等基础设施</t>
  </si>
  <si>
    <t>2019-2022</t>
  </si>
  <si>
    <t>成都静壹科技有限公司</t>
  </si>
  <si>
    <t>邵  静</t>
  </si>
  <si>
    <t>区芦笋办</t>
  </si>
  <si>
    <t>成万银</t>
  </si>
  <si>
    <t>米粮川</t>
  </si>
  <si>
    <t>恩阳区优质粮油现代农业产业园区</t>
  </si>
  <si>
    <t>建优质粮油示范区2万亩，高标准农田2万亩、园区道路、田间耕作道20千米、沟渠3千米，机械化耕作0.35万亩，优质粮油辐射种植98万亩；稻渔综合种养基地0.55万亩，辐射带动2万亩，建农旅融合基地，建农事综合服务中心、烘贮中心、加工、育秧育苗基地8处等配套建设，创建省级三星级粮油现代农业园区</t>
  </si>
  <si>
    <t>何清平</t>
  </si>
  <si>
    <t>登科街道天星寨大豆玉米带状复合种植基地项目</t>
  </si>
  <si>
    <t>流转土地1000亩，核心区土地整理500亩，种植大豆、玉米、水稻、油菜等1000亩，新建管理用房500平方米，烘干房300平方米，仓库2000平方米</t>
  </si>
  <si>
    <t>2022-2022</t>
  </si>
  <si>
    <t>巴中市恩阳区登科街道办事处天星寨社区股份经济合作联合社</t>
  </si>
  <si>
    <t>吴宗安</t>
  </si>
  <si>
    <t>登科街道办事处</t>
  </si>
  <si>
    <t>岳天松</t>
  </si>
  <si>
    <t>恩阳区有机果蔬现代农业产业园区</t>
  </si>
  <si>
    <t>米，新建产业道路10公里，修建灌溉系统6公里，新建山坪塘10口。购置耕作机、割草机、播种机、收割机、监控等设施设备22余台（套）</t>
  </si>
  <si>
    <t>新（改）建蔬菜基地5个，建设施蔬菜500亩，露地蔬菜5万亩； 土地改良2000亩，建水果基地3个，引进新品种水果种植2000亩，品种改良2000亩，配套园区产业道路、滴灌等设施建设项目。</t>
  </si>
  <si>
    <t>相关乡镇（街道）人民政府（办事处）</t>
  </si>
  <si>
    <t>乡镇（街道）长（主任）</t>
  </si>
  <si>
    <t>恩阳区乡村振兴示范片</t>
  </si>
  <si>
    <t>18个镇（街道）阵地建设提升、50个示范村(社区）建设，配套建设水渠、改厕、垃圾收集池</t>
  </si>
  <si>
    <t>2个镇（街道）阵地建设提升，一片4镇（街道）柳林镇、下八庙镇、明阳镇、司城街道，配套建设水渠、改厕、垃圾收集池</t>
  </si>
  <si>
    <t>生态水产养殖</t>
  </si>
  <si>
    <t>建特色水产苗种繁育基地4个，建精养塘“零排放”圈养试验示范基地、建园区生产道路20千米、蓄水池25个、标准化繁育池1000亩，建育苗车间8000平方米，建亲本培育池1000亩、大棚越冬池200亩，尾水治理4100亩及配套设施。</t>
  </si>
  <si>
    <t>巴中市恩阳区蜀渔家庭农场
巴中市红亮小龙虾苗种繁育中心</t>
  </si>
  <si>
    <t xml:space="preserve">杨利君
何可文
</t>
  </si>
  <si>
    <t>蜀粤河畔农家观光园</t>
  </si>
  <si>
    <t>种油菜3000亩，配套基础设施，建5000平方米农家乐等</t>
  </si>
  <si>
    <t>园区道路硬化7公里，整治山坪塘5000立方米，土地整理2000亩，建2000平方米农家乐等。</t>
  </si>
  <si>
    <t>巴中市恩阳区蜀粤养殖农民专业合作社</t>
  </si>
  <si>
    <t>杨利君</t>
  </si>
  <si>
    <t>文治街道办事处</t>
  </si>
  <si>
    <t>何  梦</t>
  </si>
  <si>
    <t>恩阳区生态畜禽现代农业园区</t>
  </si>
  <si>
    <t>新（改）建20个新型生猪标准化种养循环养殖基地、3个土鸡养殖场、1个南江黄羊扩繁基地、10个生态牛羊养殖基地，种植优质饲草1万亩，整治非耕地、荒山荒坡0.5万亩，采购运输车、饲料初加工设备及仓库等配套设施</t>
  </si>
  <si>
    <t>新（改）建5个新型生猪标准化种养循环养殖基地、1个南江黄羊扩繁基地、3个生态牛羊养殖基地,整治非耕地、荒山荒坡0.1万亩,种植优质饲草0.3万亩，采购运输车及仓库等配套设施</t>
  </si>
  <si>
    <t>文星现代农业园区</t>
  </si>
  <si>
    <t>土地整理1000亩种植中药材，配套修建耕作道、生产便道(2米宽)、沟渠5.7千米，硬化产业道路(3.5米宽)11公里，整治山坪塘7口</t>
  </si>
  <si>
    <t>完成土地整理500亩种植中药材，配套修建耕作道、生产便道(2米宽)、沟渠2.7千米，硬化产业道路(3.5米宽)5公里，整治山坪塘3口</t>
  </si>
  <si>
    <t>巴中市恩阳区上八庙镇文星村村民委员会</t>
  </si>
  <si>
    <t>彭春梅</t>
  </si>
  <si>
    <t>上八庙镇人民政府</t>
  </si>
  <si>
    <t>蒋璐燕</t>
  </si>
  <si>
    <t>群乐农旅融合产业园</t>
  </si>
  <si>
    <t>流转土地2000亩，发展稻鱼、稻虾，种植柑橘、芦笋、枳壳等，修建产业环线路8千米、仓库及管理用房500平方米、冻库200平方米、风干房200平方米及相关设施设备配套，打造集生产、采摘、垂钓、民宿、农耕体验、休闲观光于一体的农旅融合产业园</t>
  </si>
  <si>
    <t>群乐镇方斗山种养殖合作社
群乐镇众乐福种植合作社</t>
  </si>
  <si>
    <t>李翠华
赵军辉</t>
  </si>
  <si>
    <t>群乐镇人民政府</t>
  </si>
  <si>
    <t>王东林</t>
  </si>
  <si>
    <t>巴山夜渔农旅文化创意园</t>
  </si>
  <si>
    <t>规划面积1000亩，建设巴山（乐花、乐鱼、乐林）与夜渔（渔悦六景）两大体系项目，打造农业与文化旅游深度融合发展的田园综合体</t>
  </si>
  <si>
    <t>2022-2030</t>
  </si>
  <si>
    <t>完成前期设计、环评、立项等工作</t>
  </si>
  <si>
    <t>群乐镇众乐福种植合作社</t>
  </si>
  <si>
    <t>赵军辉</t>
  </si>
  <si>
    <t>上八庙镇道地药材产业园</t>
  </si>
  <si>
    <t>租赁土地700亩，整理土地500亩，硬化产业道路5.4千米，修建水渠6.2千米，整治山坪塘5口</t>
  </si>
  <si>
    <t>整理土地160亩，硬化产业道路1.8千米，修建水渠2.1千米，整治山坪塘2口</t>
  </si>
  <si>
    <t>恩阳区上八庙镇人民政府</t>
  </si>
  <si>
    <t>柳林镇观音寨农业产业园</t>
  </si>
  <si>
    <t>建办公接待综合用房800平方米，建产业道路4.2千米，改造高标准农田1000亩</t>
  </si>
  <si>
    <t>巴中市恩阳区柳林镇海山村专业合作社</t>
  </si>
  <si>
    <t>韩渭才</t>
  </si>
  <si>
    <t>巴中市恩阳区现代农机产业园</t>
  </si>
  <si>
    <t>总用地面积约270亩，规划总建筑面积约176555㎡，项目新建农机批发市场145400㎡，配套用房31155㎡；新建园区道路、绿化、停车位以及电力等基础设施</t>
  </si>
  <si>
    <t>完成场地平整，基础设施建设</t>
  </si>
  <si>
    <t>四川坤岳建设工程有限公司</t>
  </si>
  <si>
    <t>区商务局</t>
  </si>
  <si>
    <t>吴青蓉</t>
  </si>
  <si>
    <t>张金果</t>
  </si>
  <si>
    <t>司城现代农业产业园区</t>
  </si>
  <si>
    <t>种植蔬菜1500亩、水果2000亩，建鸡、鸭舍1000平方米、建办公及管理用房300平方米、库房800平方米、新建入园道路4.5千米、产业道路8千米、蓄水池17口，改扩建预冷、冷藏库2400立方米，购置旋耕机、开沟机、高压喷药机等相关设备</t>
  </si>
  <si>
    <t xml:space="preserve">完成土地整理1200亩，建成产业道路3200米，整治畜水池5口，建冷藏库2400立方米，种植蔬菜及水果2000亩及购置相关设施设备等 </t>
  </si>
  <si>
    <t>恩阳区不知火种植专业合作社</t>
  </si>
  <si>
    <t>蔡德彬</t>
  </si>
  <si>
    <t>司城街道办事处</t>
  </si>
  <si>
    <t>王  欢</t>
  </si>
  <si>
    <t>恩阳区农产品冷链物流基地建设</t>
  </si>
  <si>
    <t>建果蔬冷链物流配送集散中心一个，配套冷藏库、冷藏车辆、业务用房10000平米、交易区及停车场5000平米；乡镇建200吨冷藏库18座；乡镇建果蔬生产100吨保鲜库36座</t>
  </si>
  <si>
    <t>完成冷藏库、冷藏车辆、业务用房4000平米、交易区及停车场2000平米；乡镇建200吨冷藏库7座；乡镇建果蔬生产100吨保鲜库18座</t>
  </si>
  <si>
    <t>恩阳区经作站</t>
  </si>
  <si>
    <t>吴建明</t>
  </si>
  <si>
    <t>恩阳芦笋产业示范园区</t>
  </si>
  <si>
    <t>在双胜镇红岩社区及周边4个村建芦笋产业园区1500亩，其中展示区632亩，建种子资源圃、芦笋育苗中心、分拣中心、展示中心；配套建设园区4.5米宽主线观光道5千米、3米宽耕作道6千米、提灌站1座、整治堰塘15口、停车区2处</t>
  </si>
  <si>
    <t>建芦笋产业园区700亩，其中芦笋展示区500亩，建4.5米宽主线观光道5千米、3米宽耕作道4千米,种子资源圃、育苗中心、芦笋分拣中心，整治堰塘8口，建停车区2处</t>
  </si>
  <si>
    <t>温州市神鹿种业有限公司</t>
  </si>
  <si>
    <t>黄文斌</t>
  </si>
  <si>
    <t>恩阳区魔芋产业园区</t>
  </si>
  <si>
    <t>种植魔芋1.1万亩,土壤改良、网格护坡5千米、机耕道3千米、生产性便道4千米、灌溉渠3千米、滴灌10万千米等配套设施建设。</t>
  </si>
  <si>
    <t>完成魔芋种植0.8万亩,土壤改良0.8万亩、网格护坡3千米、机耕道2千米、生产性便道3千米、灌溉渠2千米、滴灌7万千米等配套建设</t>
  </si>
  <si>
    <t>巴中众联生物科技有限公司   巴中蜀康农业科技有限公司</t>
  </si>
  <si>
    <t>谢安华康  敏</t>
  </si>
  <si>
    <t>恩阳区营造林建设</t>
  </si>
  <si>
    <t>建人工造林0.2万亩，有林地封山育林2万亩，低效林改造0.6万亩，建义务植树基地1处</t>
  </si>
  <si>
    <t>巴中市恩阳区农业农村局林草站</t>
  </si>
  <si>
    <t>钟山寨道地药材种植基地</t>
  </si>
  <si>
    <t>扩建</t>
  </si>
  <si>
    <t>办公及加工厂房建设600平方米，土地整理1000亩，建育苗大棚100个，购置农业机具50台，整治园区堰塘3口，修建园区产业道路15千米</t>
  </si>
  <si>
    <t>九镇人民政府</t>
  </si>
  <si>
    <t>郑智瑞</t>
  </si>
  <si>
    <t>彭家梁黄精产业基地</t>
  </si>
  <si>
    <t>办公及加工厂房建设650平方米，土地整理500亩，建育苗大棚60个，购置农业机具30台，修建园区产业道路6千米</t>
  </si>
  <si>
    <t>渔溪川明参种植基地</t>
  </si>
  <si>
    <t>土地整理3000亩，种植川明参2000亩、道地药材1000亩，治理病险塘库10口,新建道路5千米</t>
  </si>
  <si>
    <t>2021－2023</t>
  </si>
  <si>
    <t>土地整理900亩，种植川明参600亩、道地药材300亩，治理病险塘库3口,新建道路1.5千米</t>
  </si>
  <si>
    <t>巴中市恩阳区渔溪镇人民政府</t>
  </si>
  <si>
    <t>朱海峰</t>
  </si>
  <si>
    <t>渔溪镇人民政府</t>
  </si>
  <si>
    <t>朱爱国</t>
  </si>
  <si>
    <t>五郎庙优质粮油种植基地</t>
  </si>
  <si>
    <t>平整土地及建设高标准农田500亩，硬化产业道路3千米</t>
  </si>
  <si>
    <t>平整土地及建设高标准农田500亩</t>
  </si>
  <si>
    <t>巴中市古耕农业科技有限公司</t>
  </si>
  <si>
    <t>陈奕龙</t>
  </si>
  <si>
    <t>明阳镇人民政府</t>
  </si>
  <si>
    <t>许峻皓</t>
  </si>
  <si>
    <t>杨希强</t>
  </si>
  <si>
    <t>双胜镇五星村高标准农业示范园</t>
  </si>
  <si>
    <t>建400平方米烘干厂房1座及配套设施，整治、硬化道路2千米，小流域治理1千米，建蓄水池6座；种植优质粮油800亩、大棚蔬菜100亩、黄精40亩、果树150亩，发展水产养殖50亩等。</t>
  </si>
  <si>
    <t>巴中市恩阳区蓝松种养殖专业合作社</t>
  </si>
  <si>
    <t>罗芝洪</t>
  </si>
  <si>
    <t>双胜镇人民政府</t>
  </si>
  <si>
    <t>卜  先</t>
  </si>
  <si>
    <t>巴中市恩阳区领雁养殖基地</t>
  </si>
  <si>
    <t>新建圈舍5000平方米，办公及生活管理用房300平方米，库房800平方米。养殖肉牛500头、生猪1000头、小家禽10000只，种植牧草2000亩，芦笋100亩，丑柑、李子等水果60亩，白芨、藿香等中药材300亩。建产业道路15.4千米、蓄水池5000立方米，化粪池60立方米及配套设施设备，整治小二型水库1座</t>
  </si>
  <si>
    <t>新建圈舍5000平方米，办公及生活管理用房300平方米，库房300平方米。种植牧草1800亩，芦笋100亩，丑柑、李子等水果60亩，白芨、藿香等中药材100亩。建产业道路15.4千米，蓄水池3000立方米，化粪池60立方米及配套设施设备，整治小二型水库1座</t>
  </si>
  <si>
    <t>巴中市恩阳区领雁养殖专业合作社</t>
  </si>
  <si>
    <t>何正平</t>
  </si>
  <si>
    <t>雪山镇人民政府</t>
  </si>
  <si>
    <t>陈  智</t>
  </si>
  <si>
    <t>杨  明</t>
  </si>
  <si>
    <t>雪山镇高山魔芋种植产业园</t>
  </si>
  <si>
    <t>新建办公及管理用房1000平方米，高标准农田建设1200亩，新建产业道路5千米，新建产业便道25千米，整治山坪塘10口，种植林下魔芋1000亩，种植无花果120亩，种植黄精，白芍，石菖蒲共180亩</t>
  </si>
  <si>
    <t>新建办公及管理用房800平方米，高标准农田建设700亩，新建产业道路5千米，新建产业便道15千米，整治山坪塘7口，种植林下魔芋700亩，种植无花果120亩，种植黄精，白芍，石菖蒲共80亩</t>
  </si>
  <si>
    <t>巴中市恩阳区盈丰种养殖专业合作社</t>
  </si>
  <si>
    <t>张  前</t>
  </si>
  <si>
    <t>巴禾农业种养殖项目</t>
  </si>
  <si>
    <t>新建猪舍5500平方米，办公及生活管理用房1500平方米，冻库200平方米，种植水果260亩，新(改）建蔬菜大棚130亩，蓄水池8口，水产养殖30亩，化粪池230立方米，种植莲藕50亩，建产业道路6千米以及及配套设施设备</t>
  </si>
  <si>
    <t>新建猪舍3500平方米，办公及生活管理用房1500平方米，种植果园260亩，新(改）建蔬菜大棚70亩，蓄水池7口，化粪池230立方，水产养殖30亩，种植莲藕50亩，建产业道路6千米以及及配套设施设备</t>
  </si>
  <si>
    <t>四川巴禾农业发展有限公司</t>
  </si>
  <si>
    <t>方  进</t>
  </si>
  <si>
    <t>雪山镇中药材种植产业园</t>
  </si>
  <si>
    <t>新建办公及生活管理用房500平方米，硬化产业道路7千米，种植金银花500亩、丹参500亩、黄精350亩、川名参200亩、白术100亩、白芨120亩、桔梗100亩、莲藕100亩</t>
  </si>
  <si>
    <t>巴中市恩阳区旺发利康中药种植专业合作社</t>
  </si>
  <si>
    <t>李先发</t>
  </si>
  <si>
    <t>雪山镇生态畜禽种养循环魔芋产业园</t>
  </si>
  <si>
    <t>建办公用房及生产生活管理用房2400平方米，建设种子通风库13000立
方米，种植魔芋2000亩，玉米2500亩，新建产业便道17千米，产业道路5.8千米，整治山坪塘6口</t>
  </si>
  <si>
    <t>新建办公用房及生产生活管理用房1400平方米，建设种子通风库13000立方米，种植魔芋1000亩，玉米1000亩，新建产业便道7千米，产业道路2.8千米，整治山坪塘3口</t>
  </si>
  <si>
    <t>巴中市蜀康农业科技有限公司</t>
  </si>
  <si>
    <t>康  敏</t>
  </si>
  <si>
    <t>玉山镇蚕桑种养殖示范基地</t>
  </si>
  <si>
    <t>种植桑叶500亩，产业园区道路7千米、生产道10千米；标准化小蚕共育室及大蚕养殖厂4200平方米，新建加工蚕丝被厂房400平方米</t>
  </si>
  <si>
    <t>种植桑叶500亩，产业园区道路7千米、生产道5千米；标准化小蚕共育室及大蚕养殖厂2200平方米</t>
  </si>
  <si>
    <t>巴中市恩阳区楼子山蚕养殖专业合作社</t>
  </si>
  <si>
    <t>孙程林</t>
  </si>
  <si>
    <t>玉山镇人民政府</t>
  </si>
  <si>
    <t>杨  进</t>
  </si>
  <si>
    <t>邓国勇</t>
  </si>
  <si>
    <t>关公镇毅江果蔬产业园</t>
  </si>
  <si>
    <t>转土地2800亩，种植春见500亩，种植柑橘500亩，种植猕猴桃500亩，优质粮油500亩，种植中药材800亩，修建产业路2千米，提灌站2处，整治危旧山坪塘口5口，冷冻库1个，发展水产养殖200亩</t>
  </si>
  <si>
    <t>毅江专业合作社</t>
  </si>
  <si>
    <t>杨大春</t>
  </si>
  <si>
    <t>关公镇人民政府</t>
  </si>
  <si>
    <t>程  林</t>
  </si>
  <si>
    <t>巴中市恩阳区关公现代农业产业园</t>
  </si>
  <si>
    <t>流转土地2500亩，种植水果蔬菜1000亩、优质粮油500亩；种植中药材500亩，建产业路5千米、水渠5千米、提灌站2处；整治危旧山坪塘3口，发展水产养殖200亩及配套设施建设</t>
  </si>
  <si>
    <t>完成冷冻库2处、滴灌500亩,优质粮油500亩</t>
  </si>
  <si>
    <t>关公现代农业产业园</t>
  </si>
  <si>
    <t>龙腾国</t>
  </si>
  <si>
    <t>恩阳区神牛溪文化旅游产业园</t>
  </si>
  <si>
    <t>规划面积2760亩，种竹子1800亩，水产养殖300亩，配套基础建设</t>
  </si>
  <si>
    <t>完成接待中心300平方米、停车场2000平方米、旅游步道5千米、园区农耕文化打造10处、滑道建设完工、四季漂流加快建设</t>
  </si>
  <si>
    <t>巴中市小云文化创艺有限公司</t>
  </si>
  <si>
    <t>钟海云</t>
  </si>
  <si>
    <t>关公镇陈氏种养殖产业园</t>
  </si>
  <si>
    <t>流转土地1800亩，新植芦笋300（亩） ，柑橘产业（200亩），优质粮油500亩，种植中药材800亩，养殖场50亩，发展水产养殖200亩及配套设施建设，修建产业路1千米</t>
  </si>
  <si>
    <t>完成流转土地1800亩，柑橘产业（200亩），优质粮油500亩，养殖场50亩，修建产业路,1千米</t>
  </si>
  <si>
    <t>巴中市恩阳区陈氏种养殖专业合作社</t>
  </si>
  <si>
    <t>鲜  娇</t>
  </si>
  <si>
    <t>尹家镇特色中药产业园区建设项目</t>
  </si>
  <si>
    <t>流转土地500亩，土地整理400亩，新植中药材400亩，硬化道路5千米，新建产业道路6千米，铺设管网6千米，新建灌溉渠4千米，整治山坪塘5口</t>
  </si>
  <si>
    <t>巴中市道地药材药业有限公司</t>
  </si>
  <si>
    <t>谯  波</t>
  </si>
  <si>
    <t>尹家镇人民政府</t>
  </si>
  <si>
    <t>朱  霄</t>
  </si>
  <si>
    <t>黄  欢</t>
  </si>
  <si>
    <t>尹家镇优质粮油产业园区建设项目</t>
  </si>
  <si>
    <t>流转土地1500亩，土地整理1200亩，新植优质粮油1200亩，硬化道路10千米，新建产业道路8千米，铺设管网8千米，新建灌溉渠6千米，整治山坪塘7口</t>
  </si>
  <si>
    <t>恩阳区尹家镇人民政府</t>
  </si>
  <si>
    <t>天下农园产业园</t>
  </si>
  <si>
    <t>流转土地4000亩，种植航天稻1000 亩，红米稻1000亩，黑米稻1000亩，蔬菜基地300亩，建乡村民宿1500平米，产业园区道路10千米，修建停车场2000平方米，新建烘干房1000平方米，购置联合收割机2台，堰塘5口，疏浚河道6千米等</t>
  </si>
  <si>
    <t xml:space="preserve">项目共流转土地4000亩，种植航天稻1000亩，红米稻1000亩，黑米稻1000亩，蔬菜基地300亩 </t>
  </si>
  <si>
    <t>巴中市天下农园农业有限公司</t>
  </si>
  <si>
    <t>刘彩霞</t>
  </si>
  <si>
    <t>花丛镇道地药材现代农业产业园区</t>
  </si>
  <si>
    <t>租赁土地1500亩，种植黄精600亩、射干200亩，种植芦笋300亩，蜜柚200 亩，建生猪养殖圈舍2000平方米，建蓄水池3口，整治山坪塘5口，建办公及管理用房2000平方米，新建产业道路6.5千米等</t>
  </si>
  <si>
    <t>巴中市恩阳区花丛镇绍万种植专业合作社</t>
  </si>
  <si>
    <t>袁绍万</t>
  </si>
  <si>
    <t>花丛镇人民政府</t>
  </si>
  <si>
    <t>赖羽翔</t>
  </si>
  <si>
    <t>下八庙镇现代农业产业园区</t>
  </si>
  <si>
    <t>改土工程500亩、田型调整500亩，建耕作道2800米，整治沟渠2100米，沟渠修复1500米，山坪塘整治5座，耕作道整治700米及配套设施设备</t>
  </si>
  <si>
    <t>恩阳区下八庙镇人民政府</t>
  </si>
  <si>
    <t>陈飞翔</t>
  </si>
  <si>
    <t>下八庙镇人民政府</t>
  </si>
  <si>
    <t>下八庙镇特色水果产业园区</t>
  </si>
  <si>
    <t>土地整理4000余亩，在石鼓梁村种植翠冠梨700亩、寿王桃300亩，安居村葡萄500亩、蔬菜大棚100亩，铁城村中药材种植700亩，普济宫村、岳王村沃柑种植1000亩、凤凰桃300亩，整治山坪塘5口，建冻库2座，配套建设园区产业便道7千米、滴管设施2000亩，购买种苗、肥料及技术服务等</t>
  </si>
  <si>
    <t>群乐镇兴新合立体农业科技示范园</t>
  </si>
  <si>
    <t>流转土地680亩，种植果蔬250亩，粮油430亩,建生产性用房500平方米、办公及宿舍用房400平方米，修建产业道路3千米、山坪塘2口、粮食烘干房1间，冷库1间等</t>
  </si>
  <si>
    <t>四川兴新合农业科技有限公司</t>
  </si>
  <si>
    <t>陈  婷</t>
  </si>
  <si>
    <t>电子产品生产线建设</t>
  </si>
  <si>
    <t>安设电子信息生产线71条，装饰装修13.33万平方米标准化厂房</t>
  </si>
  <si>
    <t>巴中市恩阳区城乡建设投资集团有限公司等</t>
  </si>
  <si>
    <t>各公司法人</t>
  </si>
  <si>
    <t>(1)</t>
  </si>
  <si>
    <t>深圳市恒荣富技术有限公司电子产品生产线</t>
  </si>
  <si>
    <t>安设电子信息生产线15条，装饰装修2.36万平方米标准化厂房</t>
  </si>
  <si>
    <t>巴中市恩阳区工业投资发展有限责任公司
深圳市恒荣富技术有限公司</t>
  </si>
  <si>
    <t>侯  忠
谢飞龙</t>
  </si>
  <si>
    <t>(2)</t>
  </si>
  <si>
    <t>重庆宇豪光学有限公司电子产品生产线</t>
  </si>
  <si>
    <t>安设电子信息生产线8条，装饰装修1.26万平方米标准化厂房</t>
  </si>
  <si>
    <t>巴中市恩阳区城乡建设投资集团有限公司
重庆宇豪光学有限公司</t>
  </si>
  <si>
    <t>周  播
陈  涛</t>
  </si>
  <si>
    <t>(3)</t>
  </si>
  <si>
    <t>重庆华仕威触智能技术有限公司电子产品生产线</t>
  </si>
  <si>
    <t>安设电子信息生产线4条，装饰装修1.89万平方米标准化厂房</t>
  </si>
  <si>
    <t>巴中市恩阳区工业投资发展有限责任公司
重庆华仕威触智能技术有限公司</t>
  </si>
  <si>
    <t>侯  忠
聂书兰</t>
  </si>
  <si>
    <t>(4)</t>
  </si>
  <si>
    <t>深圳市大能科技发展有限公司电子产品生产线</t>
  </si>
  <si>
    <t>安设电子信息生产线20条，装饰装修3.19万平方米标准化厂房</t>
  </si>
  <si>
    <t>巴中市恩阳区工业投资发展有限责任公司
深圳市大能科技发展有限公司</t>
  </si>
  <si>
    <t>侯  忠
夏  波</t>
  </si>
  <si>
    <t>(5)</t>
  </si>
  <si>
    <t>广安市超颖电子科技有限公司电子产品生产线</t>
  </si>
  <si>
    <t>建设电子信息生产线2条，装饰装修1万平方米标准化厂房</t>
  </si>
  <si>
    <t>巴中市恩阳区工业投资发展有限责任公司
广安市超颖电子科技有限公司</t>
  </si>
  <si>
    <t>侯  忠
尹建军</t>
  </si>
  <si>
    <t xml:space="preserve">市级 </t>
  </si>
  <si>
    <t>(6)</t>
  </si>
  <si>
    <t>东莞骏威电子制品有限公司电子产品生产线</t>
  </si>
  <si>
    <t>建设电子信息生产线6条，装饰装修1.56万平方米标准化厂房</t>
  </si>
  <si>
    <t>巴中市恩阳区工业投资发展有限责任公司
东莞骏威电子制品有限公司</t>
  </si>
  <si>
    <t>侯  忠
罗运鹏</t>
  </si>
  <si>
    <t>(7)</t>
  </si>
  <si>
    <t>深圳市豪博讯电子科技有限公司电子产品生产线</t>
  </si>
  <si>
    <t>建设电子信息生产线16条，装饰装修2.07万平方米标准化厂房</t>
  </si>
  <si>
    <t>巴中市恩阳区工业投资发展有限责任公司
深圳市豪博讯电子科技有限公司</t>
  </si>
  <si>
    <t>侯  忠
刘恩琼</t>
  </si>
  <si>
    <t>(8)</t>
  </si>
  <si>
    <t>吉润通（永润欣）智能终端产品生产线</t>
  </si>
  <si>
    <t>安设电子信息生产线</t>
  </si>
  <si>
    <t>四川永润欣科技有限公司</t>
  </si>
  <si>
    <t>李小林</t>
  </si>
  <si>
    <t>恩阳区蓝润生猪全产业链</t>
  </si>
  <si>
    <t>一期主要建设：2.5万头种猪、年出栏50万头生猪养殖场、年200万头生猪屠宰、年产25万吨饲料加工、年产10万吨有机肥、配套污水处理。二期主要建设：2.5万头种猪场、年出栏50万头生猪养殖场，年产6万吨肉制品加工、2万吨冷库仓储、日运输量2400吨物流、年产25万吨饲料加工、年产10万吨有机肥生产线</t>
  </si>
  <si>
    <t>2020-2024</t>
  </si>
  <si>
    <t>饲料厂完工</t>
  </si>
  <si>
    <t>巴中五仓宝润农牧有限公司</t>
  </si>
  <si>
    <t>鄢烈虓</t>
  </si>
  <si>
    <t>区经信局
区农业农村局
区工业园管委会</t>
  </si>
  <si>
    <t>赵敏男
邓甫海
顾  波</t>
  </si>
  <si>
    <t>中国西部肉类食品加工园区高端肉制品深加工项目</t>
  </si>
  <si>
    <t>100万头生猪屠宰项目：建设年约100万头生猪屠宰及相应配套的污水处理项目，其中包括标准化生猪屠宰厂、配套精加工车间、检测中心、包装车间、预冷库及冷藏库，同时配套建设物流仓储中心及污水处理厂；
肉制品深加工项目：建设年产约6万吨高端肉制品深加工项目及附属设施等</t>
  </si>
  <si>
    <t>肉制品深加工项目标准化厂房主体完工，启动屠宰项目基础建设</t>
  </si>
  <si>
    <t>山东龙大美食股份有限公司
巴中金汇发展有限责任公司</t>
  </si>
  <si>
    <t>余  宇
杨  琳</t>
  </si>
  <si>
    <t>朱夷平
刘兆江</t>
  </si>
  <si>
    <t>恩阳区2022年工业技改扩能</t>
  </si>
  <si>
    <t>改（扩）建创新建材环保等13条生产线及生产厂房</t>
  </si>
  <si>
    <t>改扩建创新建材环保等13条生产线，完成12条生产线</t>
  </si>
  <si>
    <t>巴中市创兴新型建材有限公司等</t>
  </si>
  <si>
    <t>袁风光等</t>
  </si>
  <si>
    <t>创新建材环保技改升级</t>
  </si>
  <si>
    <t>改（扩）建厂房面积2400余平方米，铺设自动化商砼环保辅助设备2条，购置各类新技术升级设备30余台套</t>
  </si>
  <si>
    <t>巴中市创兴新型建材有限公司</t>
  </si>
  <si>
    <t>袁风光</t>
  </si>
  <si>
    <t>复合工艺建材生产线建设</t>
  </si>
  <si>
    <t>新建厂房2000余平方米，新购置各类生产设备30余台套</t>
  </si>
  <si>
    <t>巴中众信包装制品有限公司</t>
  </si>
  <si>
    <t>邵忠林</t>
  </si>
  <si>
    <t>电子元器件制造</t>
  </si>
  <si>
    <t>改扩建厂房，新增全自动磁环T1改T2绕线机30台，进行项目技术改造扩能</t>
  </si>
  <si>
    <t>四川显石电子科技有限公司</t>
  </si>
  <si>
    <t>徐光明</t>
  </si>
  <si>
    <t>佳林供水生产线扩能</t>
  </si>
  <si>
    <t>建厂房面积4000平方米，购置铺设饮用水供应生产线设备2条，新增各类生产设备20台套</t>
  </si>
  <si>
    <t>巴中市佳林水业有限公司</t>
  </si>
  <si>
    <t>石  骞</t>
  </si>
  <si>
    <t>一体化定制家具生产线扩能</t>
  </si>
  <si>
    <t>改(扩)建厂房面积4000平方米，购置一体化家具生产线2条，新增铺设各 类生产设备30台套</t>
  </si>
  <si>
    <t>四川皇宸家居有限公司</t>
  </si>
  <si>
    <t>杨述富</t>
  </si>
  <si>
    <t>金银花生产线升级改造</t>
  </si>
  <si>
    <t>改(扩)建厂区面积3500平方米，新增铺设金银花生产线3条，购置各类生
产设备30-40台套</t>
  </si>
  <si>
    <t>巴中市皓峰生物科技有限公司</t>
  </si>
  <si>
    <t>马玉梅</t>
  </si>
  <si>
    <t>财良建材生产线扩能升级</t>
  </si>
  <si>
    <t>扩建厂区面积3000平方米，新增购置自动化制砖生产线2条，铺设各类
生产设备30台套</t>
  </si>
  <si>
    <t>巴中市恩阳区财良建材有限公司</t>
  </si>
  <si>
    <t>曾才祥</t>
  </si>
  <si>
    <t>胡婆婆食品生产基地扩能二期</t>
  </si>
  <si>
    <t>建食品生产基地4万平方米，建成品、原料库房、特色农产品收购临存仓库、鲜农产品代加工周转仓、冷冻、保鲜库、低温生产、包装车间、办公室，铺设生产线多条</t>
  </si>
  <si>
    <t>启动主体工程建设</t>
  </si>
  <si>
    <t>四川胡婆婆食品有限责任公司</t>
  </si>
  <si>
    <t>刘化富</t>
  </si>
  <si>
    <t>乐寿健康挂面生产线扩能项目</t>
  </si>
  <si>
    <t>改(扩)建厂房面积3500余平方米，新增购置成套挂面生产线3条，购置各类
生产设备30台套</t>
  </si>
  <si>
    <t>巴中市恩阳区乐寿食品有限公司</t>
  </si>
  <si>
    <t>王  波</t>
  </si>
  <si>
    <t>琳尔高端服饰生产线技改</t>
  </si>
  <si>
    <t>改造厂房内部面积1800平方米，主要进行内部改造装修，再装潢等作业；新增铺设生产线2条，新购买各类生产设备90台套</t>
  </si>
  <si>
    <t>四川省琳尔职业服饰有限公司</t>
  </si>
  <si>
    <t>王琼华</t>
  </si>
  <si>
    <t>金鉴印刷包装升级改造提</t>
  </si>
  <si>
    <t>改(扩)建厂房面积2000平方米，铺设广告宣传包装印刷品生产线2条，购置各类生产设备30台套</t>
  </si>
  <si>
    <t>巴中金鉴印刷包装有限公司</t>
  </si>
  <si>
    <t>王  畅</t>
  </si>
  <si>
    <t>（12）</t>
  </si>
  <si>
    <t>飞翔玻璃加工生产线扩能改造</t>
  </si>
  <si>
    <t>改(扩)建厂区面积1900平方米，铺设飞祥高密度结晶合成玻璃生产线2条，购置各类生产设备30台套</t>
  </si>
  <si>
    <t>巴中市飞祥玻璃有限公司</t>
  </si>
  <si>
    <t>刘祥志</t>
  </si>
  <si>
    <t>（13）</t>
  </si>
  <si>
    <t>电力设施环保生产线</t>
  </si>
  <si>
    <t>改建厂房内部面积1900余平方米，购置铺设电力设施环保生产线4条，新增购置各类生产设备20台套</t>
  </si>
  <si>
    <t>巴中兴鑫电力设备有限责任公司</t>
  </si>
  <si>
    <t>杨  斌</t>
  </si>
  <si>
    <t>好彩头快餐生产线扩能</t>
  </si>
  <si>
    <t>在项目二期3号厂房内，投资建设快餐生产线建设项目，铺设煲仔饭生产线2条，酸辣粉生产线1条</t>
  </si>
  <si>
    <t>四川好彩头食品有限公司</t>
  </si>
  <si>
    <t>赵新昌</t>
  </si>
  <si>
    <t>巴中市恩阳区粮食应急保障体系</t>
  </si>
  <si>
    <t>升级改造挂面生产线一条，新建日生产优质大米生产线一条，并配套建设原粮库、成品库及配送设备等</t>
  </si>
  <si>
    <t>巴中市恩阳区粮油贸易总公司</t>
  </si>
  <si>
    <t>邓戟舞</t>
  </si>
  <si>
    <t>区粮食和物资储备中心</t>
  </si>
  <si>
    <t>程朝容</t>
  </si>
  <si>
    <t>向往科技绿色畜禽饲料生产线</t>
  </si>
  <si>
    <t>建生产车间1.6万平方米、库房1.3万平方米、办公及员工宿舍5760平方米、辅助设施988平方米，建配合饲料、预混料等生产线</t>
  </si>
  <si>
    <t>四川省巴中市向往科技开发有限公司</t>
  </si>
  <si>
    <t>喻川文</t>
  </si>
  <si>
    <t>双石有机肥料厂</t>
  </si>
  <si>
    <t>建设有机肥厂一座，占地32亩，建成投产后年生产有机肥1万吨</t>
  </si>
  <si>
    <t>四川雷映农业科技有限公司</t>
  </si>
  <si>
    <t>雷  映</t>
  </si>
  <si>
    <t>兴隆镇人民政府</t>
  </si>
  <si>
    <t>曾  勇</t>
  </si>
  <si>
    <t>智慧物流园区</t>
  </si>
  <si>
    <t>新建物流园区550亩及相关配套设施建设</t>
  </si>
  <si>
    <t>榕华集团（暂定）</t>
  </si>
  <si>
    <t>汉巴南铁路恩阳站片区综合建设项目</t>
  </si>
  <si>
    <t>建道路7.8千米、停车场9万平方米、商业综合体24万平方米、站前广场3万平方米，整理土地560亩及相关配套设施</t>
  </si>
  <si>
    <t>完成一期征拆，进行土石方开挖，基础施工</t>
  </si>
  <si>
    <t>3</t>
  </si>
  <si>
    <t>巴中市恩阳区城市市政设施建设经营项目</t>
  </si>
  <si>
    <t>1.占地面积1600亩，建白玉、三叉河弃土及建筑弃渣消纳场，包括主体工程、辅助工程及公用工程和环保工程；
2.建高速三面立柱广告4个、高速双面立柱广告10个、LED屏18个、墙面广告14个、护栏广告5个、城市景观小品4处
3.建停车场7万平方米、充电桩180个、附属用房4128平方米及配套附属设施</t>
  </si>
  <si>
    <t>1.完成白玉、三叉河弃土及建筑弃渣消纳场;
2.完成高速三面立柱广告1个、高速双面立柱广告3个、LED屏4个、墙面广告3个、护栏广告2个、城市景观小品2处;
3.完成城区停车场3万平方米、充电桩90个、附属用房及配套附属设施</t>
  </si>
  <si>
    <t>区综合执法局
区住建局</t>
  </si>
  <si>
    <t>廖泓宇
鲜章博</t>
  </si>
  <si>
    <t>恩阳城区弃土消纳场建设经营项目</t>
  </si>
  <si>
    <t>占地面积1600亩，建白玉、三叉河弃土及建筑弃渣消纳场，包括主体工程、辅助工程及公用工程和环保工程</t>
  </si>
  <si>
    <t>完成白玉、三叉河弃土及建筑弃渣消纳场</t>
  </si>
  <si>
    <t>区综合执法局</t>
  </si>
  <si>
    <t>廖泓宇</t>
  </si>
  <si>
    <t>城区户外广告位建设经营项目</t>
  </si>
  <si>
    <t>建高速三面立柱广告4个、高速双面立柱广告10个、LED屏18个、墙面广告14个、护栏广告5个、城市景观小品4处</t>
  </si>
  <si>
    <t>完成高速三面立柱广告1个、高速双面立柱广告3个、LED屏4个、墙面广告3个、护栏广告2个、城市景观小品2处</t>
  </si>
  <si>
    <t>恩阳城区停车场</t>
  </si>
  <si>
    <t>建停车场7万平方米、充电桩180个、附属用房4128平方米及配套附属设施</t>
  </si>
  <si>
    <t>完成城区停车场3万平方米、充电桩90个、附属用房及配套附属设施</t>
  </si>
  <si>
    <t>米仓老味道特色街区</t>
  </si>
  <si>
    <t>米仓老味道特色街区打造5万平方米，休闲景观0.5万平方米，培育名优小吃150家</t>
  </si>
  <si>
    <t>城市商业综合体（新建）</t>
  </si>
  <si>
    <t>建城市商业综合体87.9万平方米及配套设施</t>
  </si>
  <si>
    <t>豫园合府（A组团）、锦绣豪庭完成基础、地下室6万平方米和15万平方米房屋主体，新港湾等基础施工</t>
  </si>
  <si>
    <t>四川地增房地产开发有限公司、巴中中亚房地产开发有限公司</t>
  </si>
  <si>
    <t>何  豫
吴  伟</t>
  </si>
  <si>
    <t>区房管局</t>
  </si>
  <si>
    <t>唐玉龙</t>
  </si>
  <si>
    <t>豫园合府（A组团）商业综合体</t>
  </si>
  <si>
    <t>建城市商业综合体27万平方米及配套设施</t>
  </si>
  <si>
    <t>主体施工</t>
  </si>
  <si>
    <t>四川地增房地产开发有限公司</t>
  </si>
  <si>
    <t>何  豫</t>
  </si>
  <si>
    <t>登科.新港湾商业综合体</t>
  </si>
  <si>
    <t>建商业综合体17.2万平方米及配套设施</t>
  </si>
  <si>
    <t>巴中静州置业有限责任公司</t>
  </si>
  <si>
    <t>李  斌</t>
  </si>
  <si>
    <t>锦绣豪庭商业综合体</t>
  </si>
  <si>
    <t>建商业综合体14万平方米及配套设施</t>
  </si>
  <si>
    <t>巴中中亚房地产开发有限公司</t>
  </si>
  <si>
    <t>吴  伟</t>
  </si>
  <si>
    <t>汉巴南铁路恩阳站TOD项目</t>
  </si>
  <si>
    <t xml:space="preserve">
建商业综合体29.7万平方米及配套设施</t>
  </si>
  <si>
    <t>基础施工</t>
  </si>
  <si>
    <t>城市商业综合体（续建）</t>
  </si>
  <si>
    <t>建城市商业综合体122.1万平方米及配套设施</t>
  </si>
  <si>
    <t>观澜府主体完工，义阳国际主体施工，天骄华都、阳光中央公园等完工</t>
  </si>
  <si>
    <t>巴中市博瑞房地产开发有限公司等</t>
  </si>
  <si>
    <t>观澜府商业综合体</t>
  </si>
  <si>
    <t>建商业综合体15.7万平方米及配套设施</t>
  </si>
  <si>
    <t>主体竣工</t>
  </si>
  <si>
    <t>巴中市博瑞房地产开发有限公司</t>
  </si>
  <si>
    <t>邓  勃</t>
  </si>
  <si>
    <t>紫金星辰商业综合体</t>
  </si>
  <si>
    <t>建商业综合体10.8万平方米及配套设施</t>
  </si>
  <si>
    <t>巴中市恩阳区渝鑫地产有限公司</t>
  </si>
  <si>
    <t>黄伟彦</t>
  </si>
  <si>
    <t>义阳国际商业综合体</t>
  </si>
  <si>
    <t>建商业综合体10万平方米及配套设施</t>
  </si>
  <si>
    <t>巴中市恩阳区华兴建设投资有限公司</t>
  </si>
  <si>
    <t>尹保国</t>
  </si>
  <si>
    <t>天骄华都商业综合体</t>
  </si>
  <si>
    <t>建城市商业综合体8万平方米及配套设施</t>
  </si>
  <si>
    <t>巴中市鑫隆房地产开发有限公司</t>
  </si>
  <si>
    <t>王福华</t>
  </si>
  <si>
    <t>芦溪国际商业综合体</t>
  </si>
  <si>
    <t>新建商品住宅1655套，建筑面积28万平方米及配套设施</t>
  </si>
  <si>
    <t>容邦·柏润园商业综合体</t>
  </si>
  <si>
    <t>新建商品住宅1032套，建筑面积12.6万平方米及配套设施</t>
  </si>
  <si>
    <t>巴中明宏置业有限公司</t>
  </si>
  <si>
    <t>余武元</t>
  </si>
  <si>
    <t>阳光中央公园商业综合体</t>
  </si>
  <si>
    <t>新建商业综合体37万平方米及配套设施</t>
  </si>
  <si>
    <t>巴中金丰房地产开发有限责任公司</t>
  </si>
  <si>
    <t>杨桥燕</t>
  </si>
  <si>
    <t>恩阳区文治街道办事处商贸园区建设项目</t>
  </si>
  <si>
    <t>新建大型综合超市3个，共6500平方米，及配套设施。</t>
  </si>
  <si>
    <t>巴中市大东方商贸有限公司</t>
  </si>
  <si>
    <t>张洪英</t>
  </si>
  <si>
    <t>恩阳区农产品供销体系建设</t>
  </si>
  <si>
    <t>新建+改造</t>
  </si>
  <si>
    <t>新建农产品购销站点200个，改造提升150个；建特色果蔬种植基地5个；建标准化畜禽养殖基地1个、水产养殖基地1个；改造提升畜禽养殖基地5个；建农产品集配中心3处；建农产品电商销售平台1套；建冷冻库10个，改造提升10个，购置冷链物流车6台；新建农贸市场3个，改造提升农贸市场25个</t>
  </si>
  <si>
    <t>新建农产品购销站点70个，改造提升60个；建特色果蔬种植基地2个；建标准化畜禽养殖基地1个、改造提升畜禽养殖基地2个；建农产品集配中心1处；建冷冻库4个，改造提升3个，购置冷链物流车2台；新建农贸市场1个，改造提升农贸市场10个</t>
  </si>
  <si>
    <t>巴中市禄宏农业服务有限公司</t>
  </si>
  <si>
    <t>党  伟</t>
  </si>
  <si>
    <t>区供销社</t>
  </si>
  <si>
    <t>杨  镇</t>
  </si>
  <si>
    <t>恩阳区农资销售网络站点建设</t>
  </si>
  <si>
    <t>在城区新建大型配送中心1个，改造提升1个；新建农资销售站27个，购置配送车10台；新建农资销售点50个，规范销售点100个</t>
  </si>
  <si>
    <t>在城区改造提升大型配送中心1个；新建农资销售站12个，购置配送车4台；新建农资销售点20个，规范销售点40个。</t>
  </si>
  <si>
    <t>城区农贸市场建设项目</t>
  </si>
  <si>
    <t>建设马鞍片区农贸市场4000平方米及配套设施；改建文昌宫农贸市场2000平方米及配套设施</t>
  </si>
  <si>
    <t>黄石国际旅游度假区</t>
  </si>
  <si>
    <t>建商业综合体258万平方米、养老公寓5万平方米、学校、医院6万平方米、文化旅游设施5万平方米、市政道路14千米及配套绿化、亮化等附属设施</t>
  </si>
  <si>
    <t>2020-2030</t>
  </si>
  <si>
    <t>市政33、35路部分完工；中央绿地公园部分完工；商业综合体6、7、8、9#楼完成室内公区装修；完成花乐园规划设计并启动建设，部分展示区对外开放</t>
  </si>
  <si>
    <t>明发集团（香港）有限公司</t>
  </si>
  <si>
    <t>黄焕明</t>
  </si>
  <si>
    <t>黄石盘水库运行保护中心</t>
  </si>
  <si>
    <t>龙舟运动公园及基础配套</t>
  </si>
  <si>
    <t>建城市提防2千米，治理河道4千米及绿化亮化，滨河路1.8千米及配套停车位，休闲广场一处配套步行道6千米等</t>
  </si>
  <si>
    <t>完成提防、滨河路、休闲广场</t>
  </si>
  <si>
    <t>恩阳古镇袁家村建设项目</t>
  </si>
  <si>
    <t>改造包括古镇北片区、大石坎街、米仓古道文化街、米仓古道商业街、后街、半边街、田湾街、新市街、回龙街等街道外立面2万平方米，提升商业业态氛围，引进商户，完成商业装修3万平方米，购置商业设备、店招店牌4.5万套</t>
  </si>
  <si>
    <t>完成米仓古道文化街、后街、半边街、田湾街等街道街道外立面改造0.8万平方米，商业装修1.2万平方米，引进商户，购置设施设备、店招店牌1.8万套</t>
  </si>
  <si>
    <t xml:space="preserve">四川恩阳旅游发展有限公司
巴中市泰达城乡建设投资有限公司
</t>
  </si>
  <si>
    <t xml:space="preserve">程  过
周  播
</t>
  </si>
  <si>
    <t>古镇管委会</t>
  </si>
  <si>
    <t>冯菊华</t>
  </si>
  <si>
    <t>米仓文化主题公园</t>
  </si>
  <si>
    <t>项目总用地面积约685亩，分为米仓古道文化遗址公园、米仓文化中心和恩阳文化度假酒店三部分实施，新建建筑约4.5万平方米，改造建筑约2.5万平方米，建设景观工程约23万平方米，修建停车场约4.1万平方米，配套建设道路、管网等市政基础设施</t>
  </si>
  <si>
    <t>完成项目可行性报告、立项、方案编制、初步设计、地勘、监理以及部分基础设施建设</t>
  </si>
  <si>
    <t>区文广旅局</t>
  </si>
  <si>
    <t>郭  婷</t>
  </si>
  <si>
    <t>全域旅游示范区创建项目</t>
  </si>
  <si>
    <t>依托高铁、机场或汽车站等交通枢纽站，新建具有旅游集散、旅游咨询、综合服务等功能旅游集散中心1个；恩阳古镇、万寿养生谷等景区实现公共WIFI、视频全覆盖、智能导游、电子讲解、实时信息推送、在线推广等建设，建成文旅大数据中心、全域文旅产业运营监测平台和游客服务端的一码游等服务平台；完善导视系统（交通标识、导游导览），提升完善停车场、旅游专线公交，旅游厕所、城市旅游功能及业态、乡村旅游布局及业态、特色餐饮街区等；打造星级酒店、文化主题旅游饭店、度假酒店、非标住宿等</t>
  </si>
  <si>
    <t>建成具有旅游集散、旅游咨询、综合服务等功能旅游集散中心1个；完成恩阳区智慧旅游系统建设；完善区域内导视系统</t>
  </si>
  <si>
    <t>区交通运输局
区自规局
区住建局
区文广旅局
古镇管委会
万寿养生谷管理中心</t>
  </si>
  <si>
    <t>各单位负责人</t>
  </si>
  <si>
    <t>付玉阶</t>
  </si>
  <si>
    <t>恩阳公共文化服务体系建设项目</t>
  </si>
  <si>
    <t>新建村史馆17个；新建旅游厕所3座，改建旅游厕所2座，3馆18站免费开放；对全区1542个自然村广播电视设施设备进行维护维修；推进智慧广电项目；数字文化云、智慧旅游等建设。对涉改部分乡镇农村应急广播系统进行升级改造</t>
  </si>
  <si>
    <t>众鑫源乡村生态旅游综合开发</t>
  </si>
  <si>
    <t>发展生态观光旅游，种植观赏樱花树1万棵，新建农家乐两处，建年出栏肉兔3万只农场，打造休闲垂钓6处</t>
  </si>
  <si>
    <t>栽植樱花观赏树1万株，建年出栏肉兔3万只农场，打造休闲垂钓处</t>
  </si>
  <si>
    <t>巴中市众鑫源有限责任公司</t>
  </si>
  <si>
    <t>罗  勇</t>
  </si>
  <si>
    <t>2022年农网城网新建及改造升级工程</t>
  </si>
  <si>
    <t>农网新建及改造10千伏线路22千米，新增及更换变压器11台；城网新建及改造城市电网10千伏线路9千米</t>
  </si>
  <si>
    <t>国网四川省电力公司巴中市恩阳供电分公司</t>
  </si>
  <si>
    <t xml:space="preserve">
蔡  亮</t>
  </si>
  <si>
    <t>石马加油站</t>
  </si>
  <si>
    <t>项目占地6亩，建设加油罩棚，站房、加油设施等</t>
  </si>
  <si>
    <t>四川省巴中市中运能源有限公司</t>
  </si>
  <si>
    <t>石庭波</t>
  </si>
  <si>
    <t>2022年恩阳工业园区电力线路改造工程</t>
  </si>
  <si>
    <t>对工业园区内相关电力线路进行升级改造，新增及更换变压器</t>
  </si>
  <si>
    <t>恩阳古镇红色研学基地项目</t>
  </si>
  <si>
    <t>项目旧址展陈总面积约2300平方米，利用古镇现有川陕苏区恩阳县委、红军经理处、列宁模范学校、革命法庭等完成红色研学基地展陈；保护性修缮13处县苏维埃旧址（遗址）及古建筑、民居；升级改造廉政教育基地“问心堂”，建成建成的一所融合古镇旅游、独具恩阳特色、面向全民的互动体验廉政教育基地</t>
  </si>
  <si>
    <t>完成恩阳县委、红军经理处、列宁模范学校、革命法庭的红色研学基地展陈；完成问心堂升级改造</t>
  </si>
  <si>
    <t>四川恩阳旅游发展有限公司</t>
  </si>
  <si>
    <t>恩阳区教师周转宿舍</t>
  </si>
  <si>
    <t>建设教师周转宿舍152套；建筑面积5320平方米</t>
  </si>
  <si>
    <t>完成104套周转宿舍主体工程</t>
  </si>
  <si>
    <t>各项目学校</t>
  </si>
  <si>
    <t>各项目学校校长</t>
  </si>
  <si>
    <t>区教科体局</t>
  </si>
  <si>
    <t>王朝阳</t>
  </si>
  <si>
    <t>恩阳区中小学校运动场</t>
  </si>
  <si>
    <t>改（扩）建中小学运动场6万平方米</t>
  </si>
  <si>
    <t>改（扩）建中小学运动场2万平方米</t>
  </si>
  <si>
    <t>恩阳区薄改能力提升</t>
  </si>
  <si>
    <t>维修改建、改扩建校舍4万平方米，购置设施设备</t>
  </si>
  <si>
    <t>维修改建、改扩建校舍2万平方米</t>
  </si>
  <si>
    <t>恩阳区尹家幼儿园</t>
  </si>
  <si>
    <t>占地5.8亩，新建园舍2700平方米，建配套设施购置设施设备</t>
  </si>
  <si>
    <t>完成主体工程</t>
  </si>
  <si>
    <t>巴中市恩阳区尹家镇中心小学</t>
  </si>
  <si>
    <t>陈光武</t>
  </si>
  <si>
    <t>恩阳区特殊教育学校</t>
  </si>
  <si>
    <t>占地42亩，建筑面积1万平方米，建教学楼、综合楼、师生食堂，师生宿舍，运动场及附属设施，购置设施设备</t>
  </si>
  <si>
    <t>完成施工图设计、预算、开展财评</t>
  </si>
  <si>
    <t>巴中市恩阳区特殊教育学校</t>
  </si>
  <si>
    <t>马辉武</t>
  </si>
  <si>
    <t>恩阳区第二中学</t>
  </si>
  <si>
    <t>占地141亩，建筑面积5万平方米，建教学楼、综合楼、学术报告厅，实验楼，师生食堂，师生宿舍，体育馆，运动场及附属设施，购置设施设备</t>
  </si>
  <si>
    <t>完成施工图设计、预算、财评</t>
  </si>
  <si>
    <t>巴中市恩阳区第二中学</t>
  </si>
  <si>
    <t>苟  刚</t>
  </si>
  <si>
    <t>巴中市恩阳区妇幼保健和计划生育服务中心业务用房</t>
  </si>
  <si>
    <t>扩建妇科、儿科医疗业务用房2000平方米及附属设施</t>
  </si>
  <si>
    <t>巴中市恩阳区妇幼保健院</t>
  </si>
  <si>
    <t>成  功</t>
  </si>
  <si>
    <t>区卫健局</t>
  </si>
  <si>
    <t xml:space="preserve">王  强  </t>
  </si>
  <si>
    <t>巴中市恩阳区人民医院专病中心</t>
  </si>
  <si>
    <t>购建胸痛中心、卒中中心、创伤中心、呼吸中心、肿瘤综合治疗中心和慢性病管理等六大专病中心设施设备及信息化系统配套安装</t>
  </si>
  <si>
    <t>巴中市恩阳区人民医院</t>
  </si>
  <si>
    <t>赵  育</t>
  </si>
  <si>
    <t>恩阳区茶坝全民健身中心</t>
  </si>
  <si>
    <t>新建全民健身中心7000平方米</t>
  </si>
  <si>
    <t>完成场馆主体施工，足球场建设</t>
  </si>
  <si>
    <t>恩阳区区教科科技和体育局</t>
  </si>
  <si>
    <t>王朝阳
张一民</t>
  </si>
  <si>
    <t>巴中市恩阳区金顶山公墓   （二期）</t>
  </si>
  <si>
    <t>占地面积279亩，总建筑面积2.485万平方米，建殡仪馆和墓地，以及园区道路、绿化、设备、场地及配套设施等</t>
  </si>
  <si>
    <t>完成场平、园区道路及主体基础</t>
  </si>
  <si>
    <t>区民政局</t>
  </si>
  <si>
    <t>张  宁</t>
  </si>
  <si>
    <t>乡镇消防站</t>
  </si>
  <si>
    <t>购置4辆小型消防水罐车、1辆大功率流量消防水罐车及基本防护装备1464件（套）</t>
  </si>
  <si>
    <t>完成玉山、茶坝、雪山、渔溪四个二级乡镇消防站建设</t>
  </si>
  <si>
    <t>巴中市恩阳区消防救援大队</t>
  </si>
  <si>
    <t>岳永康</t>
  </si>
  <si>
    <t>区消防救援大队</t>
  </si>
  <si>
    <t>镇村便民服务标准化规范化便利化建设</t>
  </si>
  <si>
    <t>18个镇（街道）、307个村（社区）便民服务中心（室）标准化建设</t>
  </si>
  <si>
    <t>完成5个镇(街道)50个村（社区）便民服务中心（室）标准化建设</t>
  </si>
  <si>
    <t>相关镇（街道）</t>
  </si>
  <si>
    <t>镇（街道）主要负责人</t>
  </si>
  <si>
    <t>区公共资源交易服务中心</t>
  </si>
  <si>
    <t>蹇廷柯</t>
  </si>
  <si>
    <t>巴中市恩阳区明阳特困人员供养服务设施（敬老院）</t>
  </si>
  <si>
    <t>项目总建筑面积8000平方米，设置床位300张，建老年生活用房、卫生保健室、文化娱乐室、康复训练室、心里抚慰室、临终关怀室及附属设施，购置相关设备</t>
  </si>
  <si>
    <t>巴中市恩阳区养老机构服务能力提升及特殊困难老人居家适老化改造</t>
  </si>
  <si>
    <t>1、恩阳区公办养老机构提质增效，总投资1200万元，对全区撤并后9所公办养老机构1200张床位按照需求牵引、布局合理、因院施策、适老优先、整院改造，全面提升的原则，对敬老院床位进行适老化改造提升，增护理型床位占比达到50%。消防安全达标提升。2、特殊困难老年人居家适老化改造项目，总投资1350万元，对全区13500名居家特困供养对象、建档立卡贫困人口、低保对象范围的高龄、失能、残疾老年人家庭改善居家生活照护条件，增强居家生活设施设备安全性、便利性和舒适性，提升居家养老服务品质</t>
  </si>
  <si>
    <t>对柳林镇、下八庙镇、双胜镇敬老院进行适老化改造，每个镇增设照护床位40张，部分居家特殊困难老人进行室内适老化改造，增设扶手、厕所、厨房地面防滑处理、紧急呼叫器等其他设施</t>
  </si>
  <si>
    <t>巴中市恩阳区社区养老服务中心建设项目</t>
  </si>
  <si>
    <t>全区18个镇（街道）在居民生活密集区各新建1个社区养老服务综合体，建设内容：每个养老服务综合体建筑面积不低于600平方米，设照护床位15张、老年餐厅、医疗康复室、老年用品体验展示租赁维护中心、老年人能力综合评估中心、居家智慧养老指挥调度中心、社区学习点、老年休闲娱乐场所（阅览室、棋牌室、健身房等）、“家庭照护床位”服务站、社区志愿者工作站、老年接送车、送餐车等功能空间和设备</t>
  </si>
  <si>
    <t>新建4个社区养老服务中心 ，每个服务中心建筑面积600平方米，设置照护床位15张</t>
  </si>
  <si>
    <t>恩阳区综合训练馆</t>
  </si>
  <si>
    <t>建2层综合模拟训练馆，建筑面积2424平方米；10层训练楼，建筑面积1150.05平方米</t>
  </si>
  <si>
    <t>巴中市恩阳区失能半失能特困人员供养服务设施建设项目</t>
  </si>
  <si>
    <t>总建筑面积15000平方米，设置床位300张，设置老年人生活用房、宿舍、卫生保健室、文化娱乐室、康复训练室等</t>
  </si>
  <si>
    <t>完成地下建筑主体</t>
  </si>
  <si>
    <t>巴中市恩阳区渔溪养老服务中心</t>
  </si>
  <si>
    <t>总建筑面积1.5万平方米，设置床位300张，设置老年人生活用房、宿舍、卫生保健室、文化娱乐室、康复训练室等</t>
  </si>
  <si>
    <t>完成前期规划设计</t>
  </si>
  <si>
    <t>农民工就业创业促进工程</t>
  </si>
  <si>
    <t xml:space="preserve">为农民工提供劳务品牌培训1600人、返乡下乡创业培训500人 </t>
  </si>
  <si>
    <t>恩阳区农民工服务中心</t>
  </si>
  <si>
    <t>王  升</t>
  </si>
  <si>
    <t>区农民工服务中心</t>
  </si>
  <si>
    <t xml:space="preserve">全民职业技能培训工程 </t>
  </si>
  <si>
    <t>开发职业技能培训2400人</t>
  </si>
  <si>
    <t>恩阳区人力资源和社会保障局</t>
  </si>
  <si>
    <t>谢兴才</t>
  </si>
  <si>
    <t>区人社局</t>
  </si>
  <si>
    <t>恩阳区金顶山烈士陵园</t>
  </si>
  <si>
    <t>占地面积31.5亩，建设烈士墓、烈士英名墙、纪念碑、纪念雕塑、纪念广场、烈士纪念馆等主题建筑物，建设烈士陵园配套的排水、公共厕所、停车场等公共服务设施，将恩阳区8个镇（街道）28处942名烈士墓（其中：4处905名无名烈士群墓，24处37名零散烈士墓）迁至新建恩阳区金顶山烈士陵园</t>
  </si>
  <si>
    <t>开展土建施工及建设烈士墓区、纪念碑、纪念广场</t>
  </si>
  <si>
    <t>恩阳区烈士陵园管理所</t>
  </si>
  <si>
    <t>张  波</t>
  </si>
  <si>
    <t>区退役军人事务局</t>
  </si>
  <si>
    <t>熊  亮</t>
  </si>
  <si>
    <t>下八庙镇磨子社区紧急避难场所建设</t>
  </si>
  <si>
    <t>新建应急避难场所5000平方米，连接道路500米，路灯18盏，绿化建设及雨水排污管道和沟渠建设，墙体风貌打造等</t>
  </si>
  <si>
    <t>老旧小区改造及配套基础设施建设（新建）</t>
  </si>
  <si>
    <t>改造实验中学职工宿舍楼、丽阳新宸、计生小区、雷家大院、中医院小区、魁字湾一街临街楼小区、魁字湾二街临街楼小区、柯家大院、文治公园小区、公路一街小区、公路二街小区、七星苑小区、春秋华堂、众心楼等14个老旧小区</t>
  </si>
  <si>
    <t>完成丽阳新宸、雷家大院、中医院小区、魁字湾一街临街楼小区等管网改造、道路黑化；计生小区部分管网改造、道路黑化</t>
  </si>
  <si>
    <t>巴中市泰达城乡建设投资有限公司
巴中金汇发展有限责任公司</t>
  </si>
  <si>
    <t>恩阳区计生小区等7个老旧小区改造配套基础设施建设项目</t>
  </si>
  <si>
    <t>改造实验中学职工宿舍楼、丽阳新宸、计生小区、雷家大院、中医院小区、魁字湾一街临街楼小区、魁字湾二街临街楼小区等7个老旧小区</t>
  </si>
  <si>
    <t>完成丽阳新宸、雷家大院、中医院小区、魁字湾一街临街楼小区等管网改造、道路黑化</t>
  </si>
  <si>
    <t>恩阳区柯家大院7个老旧小区改造配套基础设施建设项目</t>
  </si>
  <si>
    <t>改造柯家大院、文治公园小区、公路一街小区、公路二街小区、七星苑小区、春秋华堂、众心楼7个老旧小区</t>
  </si>
  <si>
    <t>完成部分小区管网改造、道路黑化</t>
  </si>
  <si>
    <t>恩阳区老旧小区改造配套基础设施（续建）</t>
  </si>
  <si>
    <t>改造登科社区、新场片区、古镇居民楼、滨江片区、文昌阁片区、万寿片区、马鞍片区等7个片区24个老旧小区</t>
  </si>
  <si>
    <t>恩阳农村危房改造</t>
  </si>
  <si>
    <t>改造农村危旧房4007户</t>
  </si>
  <si>
    <t>完成改造2300户</t>
  </si>
  <si>
    <t>各镇（街道）</t>
  </si>
  <si>
    <t>各镇（街道）主要负责人</t>
  </si>
  <si>
    <t>宋惠民</t>
  </si>
  <si>
    <t>2022年巩固脱贫攻坚成果衔接乡村振兴</t>
  </si>
  <si>
    <t>巩固22696户脱贫户、105个脱贫村脱贫成果，做好299户监测户防返贫工作；支持脱贫村、乡村振兴重点帮扶村、产业发展重点村发展特色产业，配套基础设施，壮大集体经济，推进乡村振兴；支持8923户易地搬迁户贷款贴息；支持脱贫户、监测户家庭贫困学生职业教育</t>
  </si>
  <si>
    <t>18个镇（街道）</t>
  </si>
  <si>
    <t>镇长、街道办事处主任</t>
  </si>
  <si>
    <t>区乡村振兴局</t>
  </si>
  <si>
    <t>杨青松</t>
  </si>
  <si>
    <t>玉山镇乡镇干部周转房</t>
  </si>
  <si>
    <t>新建乡镇干部周转房3120平方米及相关配套设施建设</t>
  </si>
  <si>
    <t>恩阳区玉山镇人民政府</t>
  </si>
  <si>
    <t>区发改局</t>
  </si>
  <si>
    <t>王  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</si>
</sst>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1">
    <font>
      <sz val="11"/>
      <color theme="1"/>
      <name val="Calibri"/>
      <family val="0"/>
    </font>
    <font>
      <sz val="11"/>
      <name val="宋体"/>
      <family val="0"/>
    </font>
    <font>
      <sz val="9"/>
      <name val="Times New Roman"/>
      <family val="1"/>
    </font>
    <font>
      <b/>
      <sz val="10"/>
      <name val="Times New Roman"/>
      <family val="1"/>
    </font>
    <font>
      <sz val="10"/>
      <name val="Times New Roman"/>
      <family val="1"/>
    </font>
    <font>
      <sz val="10"/>
      <color indexed="10"/>
      <name val="Times New Roman"/>
      <family val="1"/>
    </font>
    <font>
      <sz val="12"/>
      <name val="Times New Roman"/>
      <family val="1"/>
    </font>
    <font>
      <sz val="8"/>
      <color indexed="8"/>
      <name val="Times New Roman"/>
      <family val="1"/>
    </font>
    <font>
      <sz val="9"/>
      <color indexed="8"/>
      <name val="Times New Roman"/>
      <family val="1"/>
    </font>
    <font>
      <sz val="8"/>
      <color indexed="9"/>
      <name val="Times New Roman"/>
      <family val="1"/>
    </font>
    <font>
      <sz val="12"/>
      <color indexed="8"/>
      <name val="Times New Roman"/>
      <family val="1"/>
    </font>
    <font>
      <sz val="26"/>
      <color indexed="8"/>
      <name val="方正小标宋_GBK"/>
      <family val="4"/>
    </font>
    <font>
      <sz val="10"/>
      <color indexed="8"/>
      <name val="Times New Roman"/>
      <family val="1"/>
    </font>
    <font>
      <b/>
      <sz val="10"/>
      <color indexed="8"/>
      <name val="宋体"/>
      <family val="0"/>
    </font>
    <font>
      <b/>
      <sz val="10"/>
      <color indexed="8"/>
      <name val="Times New Roman"/>
      <family val="1"/>
    </font>
    <font>
      <sz val="10"/>
      <color indexed="8"/>
      <name val="宋体"/>
      <family val="0"/>
    </font>
    <font>
      <sz val="26"/>
      <color indexed="9"/>
      <name val="方正小标宋_GBK"/>
      <family val="4"/>
    </font>
    <font>
      <b/>
      <sz val="11"/>
      <color indexed="8"/>
      <name val="宋体"/>
      <family val="0"/>
    </font>
    <font>
      <b/>
      <sz val="11"/>
      <color indexed="8"/>
      <name val="Times New Roman"/>
      <family val="1"/>
    </font>
    <font>
      <sz val="10"/>
      <color indexed="9"/>
      <name val="宋体"/>
      <family val="0"/>
    </font>
    <font>
      <sz val="10"/>
      <name val="宋体"/>
      <family val="0"/>
    </font>
    <font>
      <sz val="9"/>
      <color indexed="8"/>
      <name val="宋体"/>
      <family val="0"/>
    </font>
    <font>
      <sz val="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2"/>
      <name val="宋体"/>
      <family val="0"/>
    </font>
    <font>
      <sz val="11"/>
      <color indexed="8"/>
      <name val="Tahoma"/>
      <family val="2"/>
    </font>
    <font>
      <sz val="26"/>
      <color indexed="8"/>
      <name val="Times New Roman"/>
      <family val="1"/>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FF0000"/>
      <name val="Times New Roman"/>
      <family val="1"/>
    </font>
    <font>
      <sz val="8"/>
      <color theme="1"/>
      <name val="Times New Roman"/>
      <family val="1"/>
    </font>
    <font>
      <sz val="9"/>
      <color theme="1"/>
      <name val="Times New Roman"/>
      <family val="1"/>
    </font>
    <font>
      <sz val="8"/>
      <color theme="0"/>
      <name val="Times New Roman"/>
      <family val="1"/>
    </font>
    <font>
      <sz val="12"/>
      <color theme="1"/>
      <name val="Times New Roman"/>
      <family val="1"/>
    </font>
    <font>
      <sz val="26"/>
      <color theme="1"/>
      <name val="方正小标宋_GBK"/>
      <family val="4"/>
    </font>
    <font>
      <sz val="10"/>
      <color theme="1"/>
      <name val="Times New Roman"/>
      <family val="1"/>
    </font>
    <font>
      <b/>
      <sz val="10"/>
      <color theme="1"/>
      <name val="宋体"/>
      <family val="0"/>
    </font>
    <font>
      <b/>
      <sz val="10"/>
      <color theme="1"/>
      <name val="Times New Roman"/>
      <family val="1"/>
    </font>
    <font>
      <sz val="10"/>
      <color theme="1"/>
      <name val="宋体"/>
      <family val="0"/>
    </font>
    <font>
      <sz val="26"/>
      <color theme="0"/>
      <name val="方正小标宋_GBK"/>
      <family val="4"/>
    </font>
    <font>
      <b/>
      <sz val="11"/>
      <color theme="1"/>
      <name val="宋体"/>
      <family val="0"/>
    </font>
    <font>
      <b/>
      <sz val="11"/>
      <color theme="1"/>
      <name val="Times New Roman"/>
      <family val="1"/>
    </font>
    <font>
      <sz val="10"/>
      <color theme="0"/>
      <name val="宋体"/>
      <family val="0"/>
    </font>
    <font>
      <sz val="10"/>
      <color theme="0" tint="-0.04997999966144562"/>
      <name val="宋体"/>
      <family val="0"/>
    </font>
    <font>
      <sz val="9"/>
      <color theme="1"/>
      <name val="宋体"/>
      <family val="0"/>
    </font>
    <font>
      <b/>
      <sz val="8"/>
      <name val="Calibr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0" borderId="0">
      <alignment vertical="center"/>
      <protection/>
    </xf>
    <xf numFmtId="0" fontId="54" fillId="0" borderId="3" applyNumberFormat="0" applyFill="0" applyAlignment="0" applyProtection="0"/>
    <xf numFmtId="0" fontId="0" fillId="0" borderId="0">
      <alignment vertical="center"/>
      <protection/>
    </xf>
    <xf numFmtId="0" fontId="55" fillId="0" borderId="3" applyNumberFormat="0" applyFill="0" applyAlignment="0" applyProtection="0"/>
    <xf numFmtId="0" fontId="47" fillId="9" borderId="0" applyNumberFormat="0" applyBorder="0" applyAlignment="0" applyProtection="0"/>
    <xf numFmtId="0" fontId="50" fillId="0" borderId="4" applyNumberFormat="0" applyFill="0" applyAlignment="0" applyProtection="0"/>
    <xf numFmtId="0" fontId="47"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0"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47" fillId="32" borderId="0" applyNumberFormat="0" applyBorder="0" applyAlignment="0" applyProtection="0"/>
    <xf numFmtId="0" fontId="40" fillId="0" borderId="0">
      <alignment vertical="center"/>
      <protection/>
    </xf>
    <xf numFmtId="0" fontId="41" fillId="0" borderId="0">
      <alignment vertical="center"/>
      <protection/>
    </xf>
    <xf numFmtId="0" fontId="0" fillId="0" borderId="0">
      <alignment vertical="center"/>
      <protection/>
    </xf>
    <xf numFmtId="0" fontId="63" fillId="0" borderId="0">
      <alignment/>
      <protection locked="0"/>
    </xf>
    <xf numFmtId="0" fontId="42" fillId="0" borderId="0">
      <alignment vertical="center"/>
      <protection/>
    </xf>
    <xf numFmtId="0" fontId="0" fillId="0" borderId="0">
      <alignment vertical="center"/>
      <protection/>
    </xf>
  </cellStyleXfs>
  <cellXfs count="74">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4" fillId="0" borderId="0" xfId="0" applyFont="1" applyFill="1" applyBorder="1" applyAlignment="1">
      <alignment horizontal="center" vertical="center"/>
    </xf>
    <xf numFmtId="0" fontId="6" fillId="0" borderId="0" xfId="0" applyFont="1" applyFill="1" applyBorder="1" applyAlignment="1">
      <alignment vertical="center"/>
    </xf>
    <xf numFmtId="0" fontId="65"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0" fontId="65" fillId="0" borderId="0" xfId="0" applyFont="1" applyFill="1" applyBorder="1" applyAlignment="1">
      <alignment horizontal="left" vertical="center"/>
    </xf>
    <xf numFmtId="176" fontId="65" fillId="0" borderId="0" xfId="0" applyNumberFormat="1" applyFont="1" applyFill="1" applyBorder="1" applyAlignment="1">
      <alignment horizontal="center" vertical="center"/>
    </xf>
    <xf numFmtId="176" fontId="65" fillId="0" borderId="0" xfId="0" applyNumberFormat="1" applyFont="1" applyFill="1" applyBorder="1" applyAlignment="1">
      <alignment horizontal="left" vertical="center"/>
    </xf>
    <xf numFmtId="0" fontId="67" fillId="0" borderId="0" xfId="0" applyFont="1" applyFill="1" applyBorder="1" applyAlignment="1">
      <alignment horizontal="center" vertical="center"/>
    </xf>
    <xf numFmtId="0" fontId="68" fillId="0" borderId="0" xfId="0" applyFont="1" applyFill="1" applyBorder="1" applyAlignment="1">
      <alignment vertical="center"/>
    </xf>
    <xf numFmtId="0" fontId="0" fillId="0" borderId="0" xfId="0" applyFont="1" applyFill="1" applyAlignment="1">
      <alignment vertical="center"/>
    </xf>
    <xf numFmtId="0" fontId="11" fillId="0" borderId="0" xfId="0" applyFont="1" applyFill="1" applyAlignment="1">
      <alignment horizontal="center" vertical="center" wrapText="1"/>
    </xf>
    <xf numFmtId="0" fontId="69" fillId="0" borderId="0" xfId="0" applyFont="1" applyFill="1" applyAlignment="1">
      <alignment horizontal="center" vertical="center" wrapText="1"/>
    </xf>
    <xf numFmtId="0" fontId="69" fillId="0" borderId="0" xfId="0" applyFont="1" applyFill="1" applyAlignment="1">
      <alignment horizontal="left" vertical="center" wrapText="1"/>
    </xf>
    <xf numFmtId="0" fontId="70" fillId="0" borderId="0" xfId="0" applyNumberFormat="1" applyFont="1" applyFill="1" applyBorder="1" applyAlignment="1">
      <alignment horizontal="center" vertical="center"/>
    </xf>
    <xf numFmtId="0" fontId="70" fillId="0" borderId="0" xfId="0" applyNumberFormat="1" applyFont="1" applyFill="1" applyBorder="1" applyAlignment="1">
      <alignment horizontal="center" vertical="center" wrapText="1"/>
    </xf>
    <xf numFmtId="0" fontId="70" fillId="0" borderId="0" xfId="0" applyNumberFormat="1" applyFont="1" applyFill="1" applyBorder="1" applyAlignment="1">
      <alignment horizontal="left" vertical="center"/>
    </xf>
    <xf numFmtId="0" fontId="71" fillId="0" borderId="9" xfId="0" applyNumberFormat="1" applyFont="1" applyFill="1" applyBorder="1" applyAlignment="1">
      <alignment horizontal="center" vertical="center" wrapText="1"/>
    </xf>
    <xf numFmtId="0" fontId="72" fillId="0" borderId="9" xfId="0" applyNumberFormat="1"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9" xfId="0" applyFont="1" applyFill="1" applyBorder="1" applyAlignment="1">
      <alignment horizontal="center" vertical="center"/>
    </xf>
    <xf numFmtId="0" fontId="73" fillId="0" borderId="9" xfId="0" applyFont="1" applyFill="1" applyBorder="1" applyAlignment="1">
      <alignment horizontal="left" vertical="center" wrapText="1"/>
    </xf>
    <xf numFmtId="0" fontId="73" fillId="0" borderId="9" xfId="0" applyNumberFormat="1" applyFont="1" applyFill="1" applyBorder="1" applyAlignment="1">
      <alignment horizontal="center" vertical="center"/>
    </xf>
    <xf numFmtId="0" fontId="73" fillId="0" borderId="9" xfId="0" applyFont="1" applyFill="1" applyBorder="1" applyAlignment="1" applyProtection="1">
      <alignment horizontal="left" vertical="center" wrapText="1"/>
      <protection locked="0"/>
    </xf>
    <xf numFmtId="0" fontId="73" fillId="0" borderId="9" xfId="0" applyNumberFormat="1" applyFont="1" applyFill="1" applyBorder="1" applyAlignment="1">
      <alignment horizontal="center" vertical="center" wrapText="1"/>
    </xf>
    <xf numFmtId="0" fontId="73" fillId="0" borderId="9" xfId="72" applyFont="1" applyFill="1" applyBorder="1" applyAlignment="1">
      <alignment horizontal="left" vertical="center" wrapText="1"/>
      <protection/>
    </xf>
    <xf numFmtId="49" fontId="73" fillId="0" borderId="9" xfId="0" applyNumberFormat="1" applyFont="1" applyFill="1" applyBorder="1" applyAlignment="1">
      <alignment horizontal="center" vertical="center" wrapText="1"/>
    </xf>
    <xf numFmtId="176" fontId="70" fillId="0" borderId="0" xfId="0" applyNumberFormat="1" applyFont="1" applyFill="1" applyBorder="1" applyAlignment="1">
      <alignment horizontal="center" vertical="center"/>
    </xf>
    <xf numFmtId="176" fontId="70" fillId="0" borderId="0" xfId="0" applyNumberFormat="1" applyFont="1" applyFill="1" applyBorder="1" applyAlignment="1">
      <alignment horizontal="left" vertical="center"/>
    </xf>
    <xf numFmtId="0" fontId="73" fillId="0" borderId="0" xfId="0" applyNumberFormat="1" applyFont="1" applyFill="1" applyAlignment="1">
      <alignment horizontal="right" vertical="center" wrapText="1"/>
    </xf>
    <xf numFmtId="176" fontId="71" fillId="0" borderId="9" xfId="0" applyNumberFormat="1" applyFont="1" applyFill="1" applyBorder="1" applyAlignment="1">
      <alignment horizontal="center" vertical="center" wrapText="1"/>
    </xf>
    <xf numFmtId="0" fontId="72" fillId="0" borderId="9"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176" fontId="72" fillId="0" borderId="9" xfId="0" applyNumberFormat="1" applyFont="1" applyFill="1" applyBorder="1" applyAlignment="1">
      <alignment horizontal="center" vertical="center" wrapText="1"/>
    </xf>
    <xf numFmtId="176" fontId="73" fillId="0" borderId="9" xfId="0" applyNumberFormat="1" applyFont="1" applyFill="1" applyBorder="1" applyAlignment="1">
      <alignment horizontal="center" vertical="center" wrapText="1"/>
    </xf>
    <xf numFmtId="0" fontId="73" fillId="0" borderId="9" xfId="0" applyNumberFormat="1" applyFont="1" applyFill="1" applyBorder="1" applyAlignment="1">
      <alignment horizontal="left" vertical="center" wrapText="1"/>
    </xf>
    <xf numFmtId="0" fontId="74" fillId="0" borderId="0" xfId="0" applyFont="1" applyFill="1" applyAlignment="1">
      <alignment horizontal="center" vertical="center" wrapText="1"/>
    </xf>
    <xf numFmtId="0" fontId="75" fillId="0" borderId="9" xfId="69" applyFont="1" applyFill="1" applyBorder="1" applyAlignment="1">
      <alignment horizontal="center" vertical="center" wrapText="1"/>
      <protection/>
    </xf>
    <xf numFmtId="0" fontId="72" fillId="0" borderId="0" xfId="0" applyFont="1" applyFill="1" applyBorder="1" applyAlignment="1">
      <alignment horizontal="center" vertical="center"/>
    </xf>
    <xf numFmtId="0" fontId="76" fillId="0" borderId="9" xfId="69" applyFont="1" applyFill="1" applyBorder="1" applyAlignment="1">
      <alignment horizontal="center" vertical="center" wrapText="1"/>
      <protection/>
    </xf>
    <xf numFmtId="0" fontId="77" fillId="0" borderId="9" xfId="0" applyFont="1" applyFill="1" applyBorder="1" applyAlignment="1">
      <alignment horizontal="center" vertical="center"/>
    </xf>
    <xf numFmtId="0" fontId="70" fillId="0" borderId="0" xfId="0" applyFont="1" applyFill="1" applyBorder="1" applyAlignment="1">
      <alignment horizontal="center" vertical="center"/>
    </xf>
    <xf numFmtId="0" fontId="77" fillId="0" borderId="9" xfId="0" applyNumberFormat="1" applyFont="1" applyFill="1" applyBorder="1" applyAlignment="1">
      <alignment horizontal="center" vertical="center"/>
    </xf>
    <xf numFmtId="0" fontId="70" fillId="0" borderId="0" xfId="0" applyFont="1" applyFill="1" applyBorder="1" applyAlignment="1">
      <alignment horizontal="center" vertical="center" wrapText="1"/>
    </xf>
    <xf numFmtId="0" fontId="78" fillId="0" borderId="9" xfId="0" applyNumberFormat="1" applyFont="1" applyFill="1" applyBorder="1" applyAlignment="1">
      <alignment horizontal="center" vertical="center"/>
    </xf>
    <xf numFmtId="0" fontId="78" fillId="0" borderId="9" xfId="0" applyFont="1" applyFill="1" applyBorder="1" applyAlignment="1">
      <alignment horizontal="center" vertical="center" wrapText="1"/>
    </xf>
    <xf numFmtId="0" fontId="78" fillId="0" borderId="9" xfId="0" applyFont="1" applyFill="1" applyBorder="1" applyAlignment="1">
      <alignment horizontal="center" vertical="center"/>
    </xf>
    <xf numFmtId="0" fontId="73" fillId="0" borderId="9" xfId="0" applyNumberFormat="1" applyFont="1" applyFill="1" applyBorder="1" applyAlignment="1" applyProtection="1">
      <alignment horizontal="left" vertical="center" wrapText="1"/>
      <protection/>
    </xf>
    <xf numFmtId="0" fontId="73" fillId="0" borderId="9" xfId="67" applyNumberFormat="1" applyFont="1" applyFill="1" applyBorder="1" applyAlignment="1">
      <alignment horizontal="left" vertical="center" wrapText="1"/>
      <protection/>
    </xf>
    <xf numFmtId="0" fontId="73" fillId="0" borderId="9" xfId="67" applyFont="1" applyFill="1" applyBorder="1" applyAlignment="1">
      <alignment horizontal="left" vertical="center" wrapText="1"/>
      <protection/>
    </xf>
    <xf numFmtId="9" fontId="73" fillId="0" borderId="9" xfId="0" applyNumberFormat="1" applyFont="1" applyFill="1" applyBorder="1" applyAlignment="1">
      <alignment horizontal="left" vertical="center" wrapText="1"/>
    </xf>
    <xf numFmtId="0" fontId="77" fillId="0" borderId="9" xfId="0" applyFont="1" applyFill="1" applyBorder="1" applyAlignment="1">
      <alignment horizontal="center" vertical="center" wrapText="1"/>
    </xf>
    <xf numFmtId="0" fontId="4" fillId="0" borderId="0" xfId="0" applyFont="1" applyFill="1" applyAlignment="1">
      <alignment horizontal="center" vertical="center"/>
    </xf>
    <xf numFmtId="0" fontId="20" fillId="0" borderId="9" xfId="0" applyFont="1" applyFill="1" applyBorder="1" applyAlignment="1">
      <alignment horizontal="left" vertical="center" wrapText="1"/>
    </xf>
    <xf numFmtId="0" fontId="20"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73" fillId="0" borderId="9" xfId="0" applyFont="1" applyFill="1" applyBorder="1" applyAlignment="1">
      <alignment horizontal="left" vertical="center"/>
    </xf>
    <xf numFmtId="0" fontId="73" fillId="0" borderId="9" xfId="35" applyFont="1" applyFill="1" applyBorder="1" applyAlignment="1">
      <alignment horizontal="center" vertical="center" wrapText="1"/>
      <protection/>
    </xf>
    <xf numFmtId="0" fontId="20" fillId="0" borderId="9" xfId="0" applyFont="1" applyFill="1" applyBorder="1" applyAlignment="1">
      <alignment horizontal="left" vertical="center"/>
    </xf>
    <xf numFmtId="0" fontId="79" fillId="0" borderId="9" xfId="0" applyFont="1" applyFill="1" applyBorder="1" applyAlignment="1">
      <alignment horizontal="center" vertical="center"/>
    </xf>
    <xf numFmtId="176" fontId="73" fillId="0" borderId="9" xfId="0" applyNumberFormat="1" applyFont="1" applyFill="1" applyBorder="1" applyAlignment="1">
      <alignment horizontal="center" vertical="center"/>
    </xf>
    <xf numFmtId="176" fontId="73" fillId="0" borderId="9" xfId="33" applyNumberFormat="1" applyFont="1" applyFill="1" applyBorder="1" applyAlignment="1">
      <alignment horizontal="center" vertical="center" wrapText="1"/>
      <protection/>
    </xf>
    <xf numFmtId="0" fontId="73" fillId="0" borderId="9" xfId="64" applyFont="1" applyFill="1" applyBorder="1" applyAlignment="1">
      <alignment horizontal="center" vertical="center" wrapText="1"/>
      <protection/>
    </xf>
    <xf numFmtId="0" fontId="22" fillId="0" borderId="0" xfId="0" applyFont="1" applyFill="1" applyBorder="1" applyAlignment="1">
      <alignment horizontal="center" vertical="center"/>
    </xf>
    <xf numFmtId="0" fontId="0" fillId="0" borderId="0" xfId="0" applyFill="1" applyAlignment="1">
      <alignment vertical="center"/>
    </xf>
    <xf numFmtId="0" fontId="77" fillId="0" borderId="9" xfId="0" applyNumberFormat="1" applyFont="1" applyFill="1" applyBorder="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常规_Sheet4_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4 2" xfId="70"/>
    <cellStyle name="常规 5" xfId="71"/>
    <cellStyle name="常规 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tencent%20files\672215208\filerecv\Documents%20and%20Settings\&#194;&#222;&#211;&#173;\&#215;&#192;&#195;&#230;\2013&#196;&#234;7-8&#212;&#194;\&#185;&#230;&#187;&#174;2\&#185;&#230;&#187;&#174;&#207;&#238;&#196;&#191;&#196;&#163;&#176;&#22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tencent%20files\672215208\filerecv\Users\lenovo\Documents\Tencent%20Files\597561601\FileRecv\&#185;&#230;&#187;&#174;&#207;&#238;&#196;&#191;&#196;&#163;&#176;&#22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G243"/>
  <sheetViews>
    <sheetView showZeros="0" tabSelected="1" view="pageBreakPreview" zoomScale="70" zoomScaleNormal="115" zoomScaleSheetLayoutView="70" workbookViewId="0" topLeftCell="A1">
      <pane xSplit="5" ySplit="6" topLeftCell="F7" activePane="bottomRight" state="frozen"/>
      <selection pane="bottomRight" activeCell="W11" sqref="W11"/>
    </sheetView>
  </sheetViews>
  <sheetFormatPr defaultColWidth="9.00390625" defaultRowHeight="11.25" customHeight="1"/>
  <cols>
    <col min="1" max="1" width="4.140625" style="7" customWidth="1"/>
    <col min="2" max="2" width="6.140625" style="8" customWidth="1"/>
    <col min="3" max="3" width="19.421875" style="9" customWidth="1"/>
    <col min="4" max="4" width="3.140625" style="9" customWidth="1"/>
    <col min="5" max="5" width="3.28125" style="9" customWidth="1"/>
    <col min="6" max="6" width="29.57421875" style="10" customWidth="1"/>
    <col min="7" max="7" width="3.00390625" style="9" customWidth="1"/>
    <col min="8" max="8" width="5.140625" style="7" customWidth="1"/>
    <col min="9" max="9" width="8.421875" style="11" customWidth="1"/>
    <col min="10" max="10" width="21.421875" style="12" customWidth="1"/>
    <col min="11" max="11" width="11.421875" style="11" customWidth="1"/>
    <col min="12" max="12" width="12.421875" style="9" customWidth="1"/>
    <col min="13" max="13" width="6.57421875" style="7" customWidth="1"/>
    <col min="14" max="14" width="12.421875" style="7" customWidth="1"/>
    <col min="15" max="16" width="7.140625" style="7" customWidth="1"/>
    <col min="17" max="17" width="6.421875" style="13" customWidth="1"/>
    <col min="18" max="64" width="9.00390625" style="7" customWidth="1"/>
    <col min="65" max="96" width="9.00390625" style="14" customWidth="1"/>
    <col min="97" max="106" width="9.00390625" style="7" customWidth="1"/>
    <col min="107" max="138" width="9.00390625" style="14" customWidth="1"/>
    <col min="139" max="154" width="9.00390625" style="7" customWidth="1"/>
    <col min="155" max="186" width="9.00390625" style="14" customWidth="1"/>
    <col min="187" max="206" width="9.00390625" style="7" customWidth="1"/>
    <col min="207" max="207" width="9.00390625" style="14" customWidth="1"/>
    <col min="208" max="16384" width="9.00390625" style="15" customWidth="1"/>
  </cols>
  <sheetData>
    <row r="1" spans="1:17" ht="42.75" customHeight="1">
      <c r="A1" s="16" t="s">
        <v>0</v>
      </c>
      <c r="B1" s="17"/>
      <c r="C1" s="17"/>
      <c r="D1" s="17"/>
      <c r="E1" s="17"/>
      <c r="F1" s="18"/>
      <c r="G1" s="17"/>
      <c r="H1" s="17"/>
      <c r="I1" s="17"/>
      <c r="J1" s="18"/>
      <c r="K1" s="17"/>
      <c r="L1" s="17"/>
      <c r="M1" s="17"/>
      <c r="N1" s="17"/>
      <c r="O1" s="17"/>
      <c r="P1" s="17"/>
      <c r="Q1" s="44"/>
    </row>
    <row r="2" spans="1:215" s="1" customFormat="1" ht="12.75">
      <c r="A2" s="19"/>
      <c r="B2" s="19"/>
      <c r="C2" s="19"/>
      <c r="D2" s="19"/>
      <c r="E2" s="20"/>
      <c r="F2" s="21"/>
      <c r="G2" s="20"/>
      <c r="H2" s="19"/>
      <c r="I2" s="32"/>
      <c r="J2" s="33"/>
      <c r="K2" s="32"/>
      <c r="L2" s="34" t="s">
        <v>1</v>
      </c>
      <c r="M2" s="34"/>
      <c r="N2" s="34"/>
      <c r="O2" s="34"/>
      <c r="P2" s="34"/>
      <c r="Q2" s="34"/>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row>
    <row r="3" spans="1:215" s="2" customFormat="1" ht="21" customHeight="1">
      <c r="A3" s="22" t="s">
        <v>2</v>
      </c>
      <c r="B3" s="22" t="s">
        <v>3</v>
      </c>
      <c r="C3" s="22" t="s">
        <v>4</v>
      </c>
      <c r="D3" s="22" t="s">
        <v>5</v>
      </c>
      <c r="E3" s="22" t="s">
        <v>6</v>
      </c>
      <c r="F3" s="22" t="s">
        <v>7</v>
      </c>
      <c r="G3" s="22" t="s">
        <v>8</v>
      </c>
      <c r="H3" s="22" t="s">
        <v>9</v>
      </c>
      <c r="I3" s="35" t="s">
        <v>10</v>
      </c>
      <c r="J3" s="36" t="s">
        <v>11</v>
      </c>
      <c r="K3" s="36" t="s">
        <v>12</v>
      </c>
      <c r="L3" s="37" t="s">
        <v>13</v>
      </c>
      <c r="M3" s="38"/>
      <c r="N3" s="22" t="s">
        <v>14</v>
      </c>
      <c r="O3" s="22"/>
      <c r="P3" s="22" t="s">
        <v>15</v>
      </c>
      <c r="Q3" s="45" t="s">
        <v>16</v>
      </c>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row>
    <row r="4" spans="1:215" s="2" customFormat="1" ht="7.5" customHeight="1">
      <c r="A4" s="22"/>
      <c r="B4" s="22"/>
      <c r="C4" s="22"/>
      <c r="D4" s="22"/>
      <c r="E4" s="22"/>
      <c r="F4" s="22"/>
      <c r="G4" s="22"/>
      <c r="H4" s="22"/>
      <c r="I4" s="35"/>
      <c r="J4" s="36"/>
      <c r="K4" s="36"/>
      <c r="L4" s="39"/>
      <c r="M4" s="40"/>
      <c r="N4" s="22"/>
      <c r="O4" s="22"/>
      <c r="P4" s="23"/>
      <c r="Q4" s="45"/>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row>
    <row r="5" spans="1:215" s="2" customFormat="1" ht="27.75" customHeight="1">
      <c r="A5" s="23"/>
      <c r="B5" s="23"/>
      <c r="C5" s="23"/>
      <c r="D5" s="23"/>
      <c r="E5" s="23"/>
      <c r="F5" s="23"/>
      <c r="G5" s="23"/>
      <c r="H5" s="23"/>
      <c r="I5" s="41"/>
      <c r="J5" s="36"/>
      <c r="K5" s="36"/>
      <c r="L5" s="22" t="s">
        <v>17</v>
      </c>
      <c r="M5" s="22" t="s">
        <v>18</v>
      </c>
      <c r="N5" s="22" t="s">
        <v>17</v>
      </c>
      <c r="O5" s="22" t="s">
        <v>18</v>
      </c>
      <c r="P5" s="23"/>
      <c r="Q5" s="47"/>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row>
    <row r="6" spans="1:215" s="2" customFormat="1" ht="24.75" customHeight="1">
      <c r="A6" s="24" t="s">
        <v>19</v>
      </c>
      <c r="B6" s="24"/>
      <c r="C6" s="24"/>
      <c r="D6" s="24" t="s">
        <v>20</v>
      </c>
      <c r="E6" s="24"/>
      <c r="F6" s="24"/>
      <c r="G6" s="24" t="s">
        <v>20</v>
      </c>
      <c r="H6" s="24"/>
      <c r="I6" s="42">
        <f>I7+I94+I206</f>
        <v>6222034</v>
      </c>
      <c r="J6" s="24"/>
      <c r="K6" s="42">
        <f>K7+K94+K206</f>
        <v>1503418</v>
      </c>
      <c r="L6" s="24" t="s">
        <v>20</v>
      </c>
      <c r="M6" s="24" t="s">
        <v>20</v>
      </c>
      <c r="N6" s="24" t="s">
        <v>20</v>
      </c>
      <c r="O6" s="24" t="s">
        <v>20</v>
      </c>
      <c r="P6" s="24"/>
      <c r="Q6" s="48"/>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row>
    <row r="7" spans="1:215" s="3" customFormat="1" ht="24.75" customHeight="1">
      <c r="A7" s="25"/>
      <c r="B7" s="24" t="str">
        <f>"一、基础设施( "&amp;SUBTOTAL(3,E8:E93)&amp;"个)"</f>
        <v>一、基础设施( 42个)</v>
      </c>
      <c r="C7" s="26"/>
      <c r="D7" s="24" t="s">
        <v>20</v>
      </c>
      <c r="E7" s="24"/>
      <c r="F7" s="26"/>
      <c r="G7" s="24" t="s">
        <v>20</v>
      </c>
      <c r="H7" s="24"/>
      <c r="I7" s="42">
        <f>I8+I31+I40+I68+I70+I86+I91</f>
        <v>1735243</v>
      </c>
      <c r="J7" s="26"/>
      <c r="K7" s="42">
        <f>K8+K31+K40+K68+K70+K86+K91</f>
        <v>428998</v>
      </c>
      <c r="L7" s="24" t="s">
        <v>20</v>
      </c>
      <c r="M7" s="24" t="s">
        <v>20</v>
      </c>
      <c r="N7" s="24" t="s">
        <v>20</v>
      </c>
      <c r="O7" s="24" t="s">
        <v>20</v>
      </c>
      <c r="P7" s="24"/>
      <c r="Q7" s="48"/>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row>
    <row r="8" spans="1:215" s="3" customFormat="1" ht="24.75" customHeight="1">
      <c r="A8" s="25"/>
      <c r="B8" s="24" t="str">
        <f>"(一)交通("&amp;SUBTOTAL(3,E9:E30)&amp;"个)"</f>
        <v>(一)交通(12个)</v>
      </c>
      <c r="C8" s="26"/>
      <c r="D8" s="24" t="s">
        <v>20</v>
      </c>
      <c r="E8" s="24"/>
      <c r="F8" s="26"/>
      <c r="G8" s="24" t="s">
        <v>20</v>
      </c>
      <c r="H8" s="24"/>
      <c r="I8" s="42">
        <f>SUBTOTAL(9,I9,I20:I30)</f>
        <v>297184</v>
      </c>
      <c r="J8" s="26" t="s">
        <v>20</v>
      </c>
      <c r="K8" s="42">
        <f>SUBTOTAL(9,K9,K20:K30)</f>
        <v>101308</v>
      </c>
      <c r="L8" s="24" t="s">
        <v>20</v>
      </c>
      <c r="M8" s="24" t="s">
        <v>20</v>
      </c>
      <c r="N8" s="24" t="s">
        <v>20</v>
      </c>
      <c r="O8" s="24" t="s">
        <v>20</v>
      </c>
      <c r="P8" s="24"/>
      <c r="Q8" s="48"/>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row>
    <row r="9" spans="1:215" s="3" customFormat="1" ht="81.75" customHeight="1">
      <c r="A9" s="27">
        <v>1</v>
      </c>
      <c r="B9" s="24">
        <v>1</v>
      </c>
      <c r="C9" s="24" t="s">
        <v>21</v>
      </c>
      <c r="D9" s="24" t="s">
        <v>22</v>
      </c>
      <c r="E9" s="24" t="s">
        <v>23</v>
      </c>
      <c r="F9" s="26" t="s">
        <v>24</v>
      </c>
      <c r="G9" s="24" t="s">
        <v>25</v>
      </c>
      <c r="H9" s="24">
        <v>2022</v>
      </c>
      <c r="I9" s="42">
        <v>30000</v>
      </c>
      <c r="J9" s="26" t="s">
        <v>26</v>
      </c>
      <c r="K9" s="24">
        <v>30000</v>
      </c>
      <c r="L9" s="24" t="s">
        <v>27</v>
      </c>
      <c r="M9" s="29" t="s">
        <v>28</v>
      </c>
      <c r="N9" s="24" t="s">
        <v>29</v>
      </c>
      <c r="O9" s="24" t="s">
        <v>30</v>
      </c>
      <c r="P9" s="24" t="s">
        <v>31</v>
      </c>
      <c r="Q9" s="50" t="s">
        <v>23</v>
      </c>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row>
    <row r="10" spans="1:215" s="3" customFormat="1" ht="85.5" customHeight="1">
      <c r="A10" s="27"/>
      <c r="B10" s="24" t="s">
        <v>32</v>
      </c>
      <c r="C10" s="26" t="s">
        <v>33</v>
      </c>
      <c r="D10" s="24" t="s">
        <v>22</v>
      </c>
      <c r="E10" s="24"/>
      <c r="F10" s="26" t="s">
        <v>34</v>
      </c>
      <c r="G10" s="24"/>
      <c r="H10" s="24">
        <v>2022</v>
      </c>
      <c r="I10" s="42">
        <v>3000</v>
      </c>
      <c r="J10" s="26" t="s">
        <v>26</v>
      </c>
      <c r="K10" s="42">
        <v>3000</v>
      </c>
      <c r="L10" s="24" t="s">
        <v>35</v>
      </c>
      <c r="M10" s="29" t="s">
        <v>36</v>
      </c>
      <c r="N10" s="24" t="s">
        <v>29</v>
      </c>
      <c r="O10" s="24" t="s">
        <v>30</v>
      </c>
      <c r="P10" s="24"/>
      <c r="Q10" s="50" t="s">
        <v>23</v>
      </c>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row>
    <row r="11" spans="1:215" s="3" customFormat="1" ht="70.5" customHeight="1">
      <c r="A11" s="27"/>
      <c r="B11" s="24" t="s">
        <v>37</v>
      </c>
      <c r="C11" s="26" t="s">
        <v>38</v>
      </c>
      <c r="D11" s="24" t="s">
        <v>22</v>
      </c>
      <c r="E11" s="24"/>
      <c r="F11" s="26" t="s">
        <v>39</v>
      </c>
      <c r="G11" s="24"/>
      <c r="H11" s="24">
        <v>2022</v>
      </c>
      <c r="I11" s="42">
        <v>1400</v>
      </c>
      <c r="J11" s="26" t="s">
        <v>26</v>
      </c>
      <c r="K11" s="42">
        <v>1400</v>
      </c>
      <c r="L11" s="24" t="s">
        <v>35</v>
      </c>
      <c r="M11" s="29" t="s">
        <v>36</v>
      </c>
      <c r="N11" s="24" t="s">
        <v>29</v>
      </c>
      <c r="O11" s="24" t="s">
        <v>30</v>
      </c>
      <c r="P11" s="24"/>
      <c r="Q11" s="50" t="s">
        <v>23</v>
      </c>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row>
    <row r="12" spans="1:215" s="3" customFormat="1" ht="69.75" customHeight="1">
      <c r="A12" s="27"/>
      <c r="B12" s="24" t="s">
        <v>40</v>
      </c>
      <c r="C12" s="26" t="s">
        <v>41</v>
      </c>
      <c r="D12" s="24" t="s">
        <v>22</v>
      </c>
      <c r="E12" s="24"/>
      <c r="F12" s="26" t="s">
        <v>42</v>
      </c>
      <c r="G12" s="24"/>
      <c r="H12" s="24">
        <v>2022</v>
      </c>
      <c r="I12" s="42">
        <v>280</v>
      </c>
      <c r="J12" s="26" t="s">
        <v>26</v>
      </c>
      <c r="K12" s="42">
        <v>280</v>
      </c>
      <c r="L12" s="24" t="s">
        <v>35</v>
      </c>
      <c r="M12" s="29" t="s">
        <v>36</v>
      </c>
      <c r="N12" s="24" t="s">
        <v>29</v>
      </c>
      <c r="O12" s="24" t="s">
        <v>30</v>
      </c>
      <c r="P12" s="24"/>
      <c r="Q12" s="50" t="s">
        <v>23</v>
      </c>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row>
    <row r="13" spans="1:215" s="3" customFormat="1" ht="66.75" customHeight="1">
      <c r="A13" s="27"/>
      <c r="B13" s="24" t="s">
        <v>43</v>
      </c>
      <c r="C13" s="26" t="s">
        <v>44</v>
      </c>
      <c r="D13" s="24" t="s">
        <v>22</v>
      </c>
      <c r="E13" s="24"/>
      <c r="F13" s="26" t="s">
        <v>45</v>
      </c>
      <c r="G13" s="24"/>
      <c r="H13" s="24">
        <v>2022</v>
      </c>
      <c r="I13" s="42">
        <v>480</v>
      </c>
      <c r="J13" s="26" t="s">
        <v>26</v>
      </c>
      <c r="K13" s="42">
        <v>480</v>
      </c>
      <c r="L13" s="24" t="s">
        <v>35</v>
      </c>
      <c r="M13" s="29" t="s">
        <v>36</v>
      </c>
      <c r="N13" s="24" t="s">
        <v>29</v>
      </c>
      <c r="O13" s="24" t="s">
        <v>30</v>
      </c>
      <c r="P13" s="24"/>
      <c r="Q13" s="50" t="s">
        <v>23</v>
      </c>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row>
    <row r="14" spans="1:215" s="3" customFormat="1" ht="58.5" customHeight="1">
      <c r="A14" s="27"/>
      <c r="B14" s="24" t="s">
        <v>46</v>
      </c>
      <c r="C14" s="26" t="s">
        <v>47</v>
      </c>
      <c r="D14" s="24" t="s">
        <v>22</v>
      </c>
      <c r="E14" s="24"/>
      <c r="F14" s="26" t="s">
        <v>48</v>
      </c>
      <c r="G14" s="24"/>
      <c r="H14" s="24">
        <v>2022</v>
      </c>
      <c r="I14" s="42">
        <v>1200</v>
      </c>
      <c r="J14" s="26" t="s">
        <v>26</v>
      </c>
      <c r="K14" s="42">
        <v>1200</v>
      </c>
      <c r="L14" s="24" t="s">
        <v>35</v>
      </c>
      <c r="M14" s="29" t="s">
        <v>36</v>
      </c>
      <c r="N14" s="24" t="s">
        <v>29</v>
      </c>
      <c r="O14" s="24" t="s">
        <v>30</v>
      </c>
      <c r="P14" s="24"/>
      <c r="Q14" s="50" t="s">
        <v>23</v>
      </c>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row>
    <row r="15" spans="1:215" s="3" customFormat="1" ht="105.75" customHeight="1">
      <c r="A15" s="27"/>
      <c r="B15" s="24" t="s">
        <v>49</v>
      </c>
      <c r="C15" s="26" t="s">
        <v>50</v>
      </c>
      <c r="D15" s="24" t="s">
        <v>22</v>
      </c>
      <c r="E15" s="24"/>
      <c r="F15" s="26" t="s">
        <v>51</v>
      </c>
      <c r="G15" s="24"/>
      <c r="H15" s="24">
        <v>2022</v>
      </c>
      <c r="I15" s="42">
        <v>350</v>
      </c>
      <c r="J15" s="26" t="s">
        <v>26</v>
      </c>
      <c r="K15" s="42">
        <v>350</v>
      </c>
      <c r="L15" s="24" t="s">
        <v>35</v>
      </c>
      <c r="M15" s="29" t="s">
        <v>36</v>
      </c>
      <c r="N15" s="24" t="s">
        <v>29</v>
      </c>
      <c r="O15" s="24" t="s">
        <v>30</v>
      </c>
      <c r="P15" s="24"/>
      <c r="Q15" s="50" t="s">
        <v>23</v>
      </c>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row>
    <row r="16" spans="1:215" s="3" customFormat="1" ht="94.5" customHeight="1">
      <c r="A16" s="27"/>
      <c r="B16" s="24" t="s">
        <v>52</v>
      </c>
      <c r="C16" s="26" t="s">
        <v>53</v>
      </c>
      <c r="D16" s="24" t="s">
        <v>22</v>
      </c>
      <c r="E16" s="24"/>
      <c r="F16" s="26" t="s">
        <v>54</v>
      </c>
      <c r="G16" s="24"/>
      <c r="H16" s="24">
        <v>2022</v>
      </c>
      <c r="I16" s="42">
        <v>640</v>
      </c>
      <c r="J16" s="26" t="s">
        <v>26</v>
      </c>
      <c r="K16" s="42">
        <v>640</v>
      </c>
      <c r="L16" s="24" t="s">
        <v>35</v>
      </c>
      <c r="M16" s="29" t="s">
        <v>36</v>
      </c>
      <c r="N16" s="24" t="s">
        <v>29</v>
      </c>
      <c r="O16" s="24" t="s">
        <v>30</v>
      </c>
      <c r="P16" s="24"/>
      <c r="Q16" s="50" t="s">
        <v>23</v>
      </c>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row>
    <row r="17" spans="1:215" s="3" customFormat="1" ht="84.75" customHeight="1">
      <c r="A17" s="27"/>
      <c r="B17" s="24" t="s">
        <v>55</v>
      </c>
      <c r="C17" s="26" t="s">
        <v>56</v>
      </c>
      <c r="D17" s="24" t="s">
        <v>22</v>
      </c>
      <c r="E17" s="24"/>
      <c r="F17" s="26" t="s">
        <v>57</v>
      </c>
      <c r="G17" s="24"/>
      <c r="H17" s="24">
        <v>2022</v>
      </c>
      <c r="I17" s="42">
        <v>460</v>
      </c>
      <c r="J17" s="26" t="s">
        <v>26</v>
      </c>
      <c r="K17" s="42">
        <v>460</v>
      </c>
      <c r="L17" s="24" t="s">
        <v>35</v>
      </c>
      <c r="M17" s="29" t="s">
        <v>36</v>
      </c>
      <c r="N17" s="24" t="s">
        <v>29</v>
      </c>
      <c r="O17" s="24" t="s">
        <v>30</v>
      </c>
      <c r="P17" s="24"/>
      <c r="Q17" s="50" t="s">
        <v>23</v>
      </c>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row>
    <row r="18" spans="1:215" s="3" customFormat="1" ht="81" customHeight="1">
      <c r="A18" s="27"/>
      <c r="B18" s="24" t="s">
        <v>58</v>
      </c>
      <c r="C18" s="26" t="s">
        <v>59</v>
      </c>
      <c r="D18" s="24" t="s">
        <v>22</v>
      </c>
      <c r="E18" s="24"/>
      <c r="F18" s="26" t="s">
        <v>60</v>
      </c>
      <c r="G18" s="24"/>
      <c r="H18" s="24">
        <v>2022</v>
      </c>
      <c r="I18" s="42">
        <v>1230</v>
      </c>
      <c r="J18" s="26" t="s">
        <v>26</v>
      </c>
      <c r="K18" s="42">
        <v>1230</v>
      </c>
      <c r="L18" s="24" t="s">
        <v>35</v>
      </c>
      <c r="M18" s="29" t="s">
        <v>36</v>
      </c>
      <c r="N18" s="24" t="s">
        <v>29</v>
      </c>
      <c r="O18" s="24" t="s">
        <v>30</v>
      </c>
      <c r="P18" s="24"/>
      <c r="Q18" s="50" t="s">
        <v>23</v>
      </c>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row>
    <row r="19" spans="1:215" s="3" customFormat="1" ht="75.75" customHeight="1">
      <c r="A19" s="27"/>
      <c r="B19" s="24" t="s">
        <v>61</v>
      </c>
      <c r="C19" s="26" t="s">
        <v>62</v>
      </c>
      <c r="D19" s="24" t="s">
        <v>22</v>
      </c>
      <c r="E19" s="24"/>
      <c r="F19" s="26" t="s">
        <v>63</v>
      </c>
      <c r="G19" s="24"/>
      <c r="H19" s="24">
        <v>2022</v>
      </c>
      <c r="I19" s="42">
        <v>20960</v>
      </c>
      <c r="J19" s="26" t="s">
        <v>26</v>
      </c>
      <c r="K19" s="24">
        <v>20960</v>
      </c>
      <c r="L19" s="24" t="s">
        <v>27</v>
      </c>
      <c r="M19" s="29" t="s">
        <v>64</v>
      </c>
      <c r="N19" s="24" t="s">
        <v>29</v>
      </c>
      <c r="O19" s="24" t="s">
        <v>30</v>
      </c>
      <c r="P19" s="24"/>
      <c r="Q19" s="50" t="s">
        <v>23</v>
      </c>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row>
    <row r="20" spans="1:215" s="3" customFormat="1" ht="75.75" customHeight="1">
      <c r="A20" s="27">
        <v>2</v>
      </c>
      <c r="B20" s="24">
        <v>2</v>
      </c>
      <c r="C20" s="24" t="s">
        <v>65</v>
      </c>
      <c r="D20" s="24" t="s">
        <v>22</v>
      </c>
      <c r="E20" s="24" t="s">
        <v>23</v>
      </c>
      <c r="F20" s="26" t="s">
        <v>66</v>
      </c>
      <c r="G20" s="24" t="s">
        <v>67</v>
      </c>
      <c r="H20" s="24" t="s">
        <v>68</v>
      </c>
      <c r="I20" s="42">
        <v>49300</v>
      </c>
      <c r="J20" s="26" t="s">
        <v>69</v>
      </c>
      <c r="K20" s="24">
        <v>7000</v>
      </c>
      <c r="L20" s="24" t="s">
        <v>70</v>
      </c>
      <c r="M20" s="29" t="s">
        <v>71</v>
      </c>
      <c r="N20" s="24" t="s">
        <v>29</v>
      </c>
      <c r="O20" s="24" t="s">
        <v>30</v>
      </c>
      <c r="P20" s="24" t="s">
        <v>72</v>
      </c>
      <c r="Q20" s="50" t="s">
        <v>23</v>
      </c>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row>
    <row r="21" spans="1:215" s="3" customFormat="1" ht="75.75" customHeight="1">
      <c r="A21" s="27">
        <v>3</v>
      </c>
      <c r="B21" s="24">
        <v>3</v>
      </c>
      <c r="C21" s="26" t="s">
        <v>73</v>
      </c>
      <c r="D21" s="24" t="s">
        <v>22</v>
      </c>
      <c r="E21" s="24" t="s">
        <v>74</v>
      </c>
      <c r="F21" s="26" t="s">
        <v>75</v>
      </c>
      <c r="G21" s="24" t="s">
        <v>67</v>
      </c>
      <c r="H21" s="24" t="s">
        <v>68</v>
      </c>
      <c r="I21" s="42">
        <v>82400</v>
      </c>
      <c r="J21" s="26" t="s">
        <v>76</v>
      </c>
      <c r="K21" s="24">
        <v>25000</v>
      </c>
      <c r="L21" s="24" t="s">
        <v>35</v>
      </c>
      <c r="M21" s="29" t="s">
        <v>36</v>
      </c>
      <c r="N21" s="24" t="s">
        <v>29</v>
      </c>
      <c r="O21" s="24" t="s">
        <v>30</v>
      </c>
      <c r="P21" s="24" t="s">
        <v>31</v>
      </c>
      <c r="Q21" s="50" t="s">
        <v>74</v>
      </c>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row>
    <row r="22" spans="1:215" s="3" customFormat="1" ht="60" customHeight="1">
      <c r="A22" s="27">
        <v>4</v>
      </c>
      <c r="B22" s="24">
        <v>4</v>
      </c>
      <c r="C22" s="26" t="s">
        <v>77</v>
      </c>
      <c r="D22" s="24" t="s">
        <v>78</v>
      </c>
      <c r="E22" s="24" t="s">
        <v>74</v>
      </c>
      <c r="F22" s="26" t="s">
        <v>79</v>
      </c>
      <c r="G22" s="24" t="s">
        <v>25</v>
      </c>
      <c r="H22" s="24">
        <v>2022</v>
      </c>
      <c r="I22" s="42">
        <v>20000</v>
      </c>
      <c r="J22" s="26" t="s">
        <v>26</v>
      </c>
      <c r="K22" s="24">
        <v>20000</v>
      </c>
      <c r="L22" s="24" t="s">
        <v>80</v>
      </c>
      <c r="M22" s="24" t="s">
        <v>81</v>
      </c>
      <c r="N22" s="24" t="s">
        <v>29</v>
      </c>
      <c r="O22" s="24" t="s">
        <v>30</v>
      </c>
      <c r="P22" s="24" t="s">
        <v>31</v>
      </c>
      <c r="Q22" s="50" t="s">
        <v>74</v>
      </c>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row>
    <row r="23" spans="1:215" s="4" customFormat="1" ht="66" customHeight="1">
      <c r="A23" s="27">
        <v>5</v>
      </c>
      <c r="B23" s="24">
        <v>5</v>
      </c>
      <c r="C23" s="26" t="s">
        <v>82</v>
      </c>
      <c r="D23" s="24" t="s">
        <v>78</v>
      </c>
      <c r="E23" s="24" t="s">
        <v>74</v>
      </c>
      <c r="F23" s="26" t="s">
        <v>83</v>
      </c>
      <c r="G23" s="24" t="s">
        <v>67</v>
      </c>
      <c r="H23" s="24" t="s">
        <v>84</v>
      </c>
      <c r="I23" s="42">
        <v>18600</v>
      </c>
      <c r="J23" s="26" t="s">
        <v>85</v>
      </c>
      <c r="K23" s="42">
        <v>6500</v>
      </c>
      <c r="L23" s="24" t="s">
        <v>35</v>
      </c>
      <c r="M23" s="24" t="s">
        <v>36</v>
      </c>
      <c r="N23" s="24" t="s">
        <v>29</v>
      </c>
      <c r="O23" s="24" t="s">
        <v>30</v>
      </c>
      <c r="P23" s="24" t="s">
        <v>31</v>
      </c>
      <c r="Q23" s="50" t="s">
        <v>74</v>
      </c>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row>
    <row r="24" spans="1:17" s="4" customFormat="1" ht="64.5" customHeight="1">
      <c r="A24" s="27">
        <v>6</v>
      </c>
      <c r="B24" s="24">
        <v>6</v>
      </c>
      <c r="C24" s="28" t="s">
        <v>86</v>
      </c>
      <c r="D24" s="24" t="s">
        <v>78</v>
      </c>
      <c r="E24" s="24" t="s">
        <v>74</v>
      </c>
      <c r="F24" s="26" t="s">
        <v>87</v>
      </c>
      <c r="G24" s="24" t="s">
        <v>67</v>
      </c>
      <c r="H24" s="24" t="s">
        <v>88</v>
      </c>
      <c r="I24" s="42">
        <v>4800</v>
      </c>
      <c r="J24" s="26" t="s">
        <v>26</v>
      </c>
      <c r="K24" s="42">
        <v>2800</v>
      </c>
      <c r="L24" s="24" t="s">
        <v>35</v>
      </c>
      <c r="M24" s="24" t="s">
        <v>36</v>
      </c>
      <c r="N24" s="24" t="s">
        <v>29</v>
      </c>
      <c r="O24" s="24" t="s">
        <v>30</v>
      </c>
      <c r="P24" s="24" t="s">
        <v>31</v>
      </c>
      <c r="Q24" s="50" t="s">
        <v>74</v>
      </c>
    </row>
    <row r="25" spans="1:17" s="4" customFormat="1" ht="73.5" customHeight="1">
      <c r="A25" s="27">
        <v>7</v>
      </c>
      <c r="B25" s="24">
        <v>7</v>
      </c>
      <c r="C25" s="26" t="s">
        <v>89</v>
      </c>
      <c r="D25" s="24" t="s">
        <v>78</v>
      </c>
      <c r="E25" s="24" t="s">
        <v>74</v>
      </c>
      <c r="F25" s="26" t="s">
        <v>90</v>
      </c>
      <c r="G25" s="24" t="s">
        <v>25</v>
      </c>
      <c r="H25" s="24">
        <v>2022</v>
      </c>
      <c r="I25" s="42">
        <v>5000</v>
      </c>
      <c r="J25" s="26" t="s">
        <v>26</v>
      </c>
      <c r="K25" s="42">
        <v>5000</v>
      </c>
      <c r="L25" s="24" t="s">
        <v>80</v>
      </c>
      <c r="M25" s="24" t="s">
        <v>81</v>
      </c>
      <c r="N25" s="24" t="s">
        <v>29</v>
      </c>
      <c r="O25" s="24" t="s">
        <v>30</v>
      </c>
      <c r="P25" s="24" t="s">
        <v>31</v>
      </c>
      <c r="Q25" s="50" t="s">
        <v>74</v>
      </c>
    </row>
    <row r="26" spans="1:17" s="3" customFormat="1" ht="46.5" customHeight="1">
      <c r="A26" s="27">
        <v>8</v>
      </c>
      <c r="B26" s="24">
        <v>8</v>
      </c>
      <c r="C26" s="26" t="s">
        <v>91</v>
      </c>
      <c r="D26" s="24" t="s">
        <v>22</v>
      </c>
      <c r="E26" s="24" t="s">
        <v>74</v>
      </c>
      <c r="F26" s="26" t="s">
        <v>92</v>
      </c>
      <c r="G26" s="24" t="s">
        <v>25</v>
      </c>
      <c r="H26" s="24">
        <v>2022</v>
      </c>
      <c r="I26" s="42">
        <v>3000</v>
      </c>
      <c r="J26" s="26" t="s">
        <v>26</v>
      </c>
      <c r="K26" s="42">
        <v>3000</v>
      </c>
      <c r="L26" s="24" t="s">
        <v>80</v>
      </c>
      <c r="M26" s="24" t="s">
        <v>81</v>
      </c>
      <c r="N26" s="24" t="s">
        <v>29</v>
      </c>
      <c r="O26" s="24" t="s">
        <v>30</v>
      </c>
      <c r="P26" s="24" t="s">
        <v>31</v>
      </c>
      <c r="Q26" s="50" t="s">
        <v>74</v>
      </c>
    </row>
    <row r="27" spans="1:17" s="3" customFormat="1" ht="57" customHeight="1">
      <c r="A27" s="27">
        <v>9</v>
      </c>
      <c r="B27" s="24">
        <v>9</v>
      </c>
      <c r="C27" s="26" t="s">
        <v>93</v>
      </c>
      <c r="D27" s="24" t="s">
        <v>22</v>
      </c>
      <c r="E27" s="24" t="s">
        <v>74</v>
      </c>
      <c r="F27" s="26" t="s">
        <v>94</v>
      </c>
      <c r="G27" s="24" t="s">
        <v>95</v>
      </c>
      <c r="H27" s="24" t="s">
        <v>96</v>
      </c>
      <c r="I27" s="42">
        <v>46354</v>
      </c>
      <c r="J27" s="26" t="s">
        <v>97</v>
      </c>
      <c r="K27" s="42">
        <v>100</v>
      </c>
      <c r="L27" s="24" t="s">
        <v>80</v>
      </c>
      <c r="M27" s="24" t="s">
        <v>81</v>
      </c>
      <c r="N27" s="24" t="s">
        <v>29</v>
      </c>
      <c r="O27" s="24" t="s">
        <v>30</v>
      </c>
      <c r="P27" s="24" t="s">
        <v>31</v>
      </c>
      <c r="Q27" s="50" t="s">
        <v>74</v>
      </c>
    </row>
    <row r="28" spans="1:17" s="3" customFormat="1" ht="60" customHeight="1">
      <c r="A28" s="27">
        <v>10</v>
      </c>
      <c r="B28" s="24">
        <v>10</v>
      </c>
      <c r="C28" s="26" t="s">
        <v>98</v>
      </c>
      <c r="D28" s="24" t="s">
        <v>99</v>
      </c>
      <c r="E28" s="24" t="s">
        <v>74</v>
      </c>
      <c r="F28" s="26" t="s">
        <v>100</v>
      </c>
      <c r="G28" s="24" t="s">
        <v>95</v>
      </c>
      <c r="H28" s="24" t="s">
        <v>101</v>
      </c>
      <c r="I28" s="42">
        <v>11422</v>
      </c>
      <c r="J28" s="26" t="s">
        <v>97</v>
      </c>
      <c r="K28" s="42">
        <v>100</v>
      </c>
      <c r="L28" s="24" t="s">
        <v>80</v>
      </c>
      <c r="M28" s="24" t="s">
        <v>81</v>
      </c>
      <c r="N28" s="24" t="s">
        <v>29</v>
      </c>
      <c r="O28" s="24" t="s">
        <v>30</v>
      </c>
      <c r="P28" s="24" t="s">
        <v>31</v>
      </c>
      <c r="Q28" s="50" t="s">
        <v>74</v>
      </c>
    </row>
    <row r="29" spans="1:17" s="3" customFormat="1" ht="55.5" customHeight="1">
      <c r="A29" s="27">
        <v>11</v>
      </c>
      <c r="B29" s="24">
        <v>11</v>
      </c>
      <c r="C29" s="26" t="s">
        <v>102</v>
      </c>
      <c r="D29" s="24" t="s">
        <v>22</v>
      </c>
      <c r="E29" s="26" t="s">
        <v>74</v>
      </c>
      <c r="F29" s="26" t="s">
        <v>103</v>
      </c>
      <c r="G29" s="24" t="s">
        <v>95</v>
      </c>
      <c r="H29" s="24" t="s">
        <v>104</v>
      </c>
      <c r="I29" s="42">
        <v>25000</v>
      </c>
      <c r="J29" s="26" t="s">
        <v>105</v>
      </c>
      <c r="K29" s="42">
        <v>500</v>
      </c>
      <c r="L29" s="24" t="s">
        <v>106</v>
      </c>
      <c r="M29" s="24" t="s">
        <v>107</v>
      </c>
      <c r="N29" s="24" t="s">
        <v>29</v>
      </c>
      <c r="O29" s="24" t="s">
        <v>30</v>
      </c>
      <c r="P29" s="24" t="s">
        <v>31</v>
      </c>
      <c r="Q29" s="52" t="s">
        <v>74</v>
      </c>
    </row>
    <row r="30" spans="1:17" s="3" customFormat="1" ht="67.5" customHeight="1">
      <c r="A30" s="27">
        <v>12</v>
      </c>
      <c r="B30" s="24">
        <v>12</v>
      </c>
      <c r="C30" s="26" t="s">
        <v>108</v>
      </c>
      <c r="D30" s="24" t="s">
        <v>22</v>
      </c>
      <c r="E30" s="24" t="s">
        <v>74</v>
      </c>
      <c r="F30" s="26" t="s">
        <v>109</v>
      </c>
      <c r="G30" s="24" t="s">
        <v>25</v>
      </c>
      <c r="H30" s="24">
        <v>2022</v>
      </c>
      <c r="I30" s="42">
        <v>1308</v>
      </c>
      <c r="J30" s="26" t="s">
        <v>26</v>
      </c>
      <c r="K30" s="42">
        <v>1308</v>
      </c>
      <c r="L30" s="24" t="s">
        <v>110</v>
      </c>
      <c r="M30" s="24" t="s">
        <v>111</v>
      </c>
      <c r="N30" s="24" t="s">
        <v>112</v>
      </c>
      <c r="O30" s="24" t="s">
        <v>113</v>
      </c>
      <c r="P30" s="24" t="s">
        <v>114</v>
      </c>
      <c r="Q30" s="53" t="s">
        <v>74</v>
      </c>
    </row>
    <row r="31" spans="1:215" s="3" customFormat="1" ht="24.75" customHeight="1">
      <c r="A31" s="25"/>
      <c r="B31" s="24" t="str">
        <f>"(二)水利("&amp;SUBTOTAL(3,E32:E39)&amp;"个)"</f>
        <v>(二)水利(8个)</v>
      </c>
      <c r="C31" s="26"/>
      <c r="D31" s="24" t="s">
        <v>20</v>
      </c>
      <c r="E31" s="24"/>
      <c r="F31" s="26" t="s">
        <v>20</v>
      </c>
      <c r="G31" s="24" t="s">
        <v>20</v>
      </c>
      <c r="H31" s="24"/>
      <c r="I31" s="42">
        <f>SUBTOTAL(9,I32:I39)</f>
        <v>318254</v>
      </c>
      <c r="J31" s="26" t="s">
        <v>20</v>
      </c>
      <c r="K31" s="42">
        <f>SUBTOTAL(9,K32:K39)</f>
        <v>65700</v>
      </c>
      <c r="L31" s="24" t="s">
        <v>20</v>
      </c>
      <c r="M31" s="24" t="s">
        <v>20</v>
      </c>
      <c r="N31" s="24" t="s">
        <v>20</v>
      </c>
      <c r="O31" s="24" t="s">
        <v>20</v>
      </c>
      <c r="P31" s="24"/>
      <c r="Q31" s="48"/>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row>
    <row r="32" spans="1:215" s="3" customFormat="1" ht="60.75" customHeight="1">
      <c r="A32" s="27">
        <v>13</v>
      </c>
      <c r="B32" s="29">
        <v>1</v>
      </c>
      <c r="C32" s="24" t="s">
        <v>115</v>
      </c>
      <c r="D32" s="24" t="s">
        <v>22</v>
      </c>
      <c r="E32" s="24" t="s">
        <v>23</v>
      </c>
      <c r="F32" s="26" t="s">
        <v>116</v>
      </c>
      <c r="G32" s="24" t="s">
        <v>67</v>
      </c>
      <c r="H32" s="24" t="s">
        <v>117</v>
      </c>
      <c r="I32" s="42">
        <v>50000</v>
      </c>
      <c r="J32" s="26" t="s">
        <v>118</v>
      </c>
      <c r="K32" s="42">
        <v>10000</v>
      </c>
      <c r="L32" s="29" t="s">
        <v>119</v>
      </c>
      <c r="M32" s="29" t="s">
        <v>120</v>
      </c>
      <c r="N32" s="29" t="s">
        <v>121</v>
      </c>
      <c r="O32" s="29" t="s">
        <v>122</v>
      </c>
      <c r="P32" s="29" t="s">
        <v>123</v>
      </c>
      <c r="Q32" s="50" t="s">
        <v>23</v>
      </c>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row>
    <row r="33" spans="1:215" s="3" customFormat="1" ht="60.75" customHeight="1">
      <c r="A33" s="27">
        <v>14</v>
      </c>
      <c r="B33" s="29">
        <v>2</v>
      </c>
      <c r="C33" s="24" t="s">
        <v>124</v>
      </c>
      <c r="D33" s="24" t="s">
        <v>22</v>
      </c>
      <c r="E33" s="24" t="s">
        <v>74</v>
      </c>
      <c r="F33" s="26" t="s">
        <v>125</v>
      </c>
      <c r="G33" s="24" t="s">
        <v>95</v>
      </c>
      <c r="H33" s="24" t="s">
        <v>96</v>
      </c>
      <c r="I33" s="42">
        <v>30000</v>
      </c>
      <c r="J33" s="26" t="s">
        <v>126</v>
      </c>
      <c r="K33" s="42">
        <v>6800</v>
      </c>
      <c r="L33" s="29" t="s">
        <v>119</v>
      </c>
      <c r="M33" s="29" t="s">
        <v>120</v>
      </c>
      <c r="N33" s="29" t="s">
        <v>121</v>
      </c>
      <c r="O33" s="29" t="s">
        <v>122</v>
      </c>
      <c r="P33" s="29" t="s">
        <v>31</v>
      </c>
      <c r="Q33" s="50" t="s">
        <v>74</v>
      </c>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row>
    <row r="34" spans="1:215" s="3" customFormat="1" ht="51.75" customHeight="1">
      <c r="A34" s="27">
        <v>15</v>
      </c>
      <c r="B34" s="29">
        <v>3</v>
      </c>
      <c r="C34" s="26" t="s">
        <v>127</v>
      </c>
      <c r="D34" s="24" t="s">
        <v>22</v>
      </c>
      <c r="E34" s="24" t="s">
        <v>74</v>
      </c>
      <c r="F34" s="26" t="s">
        <v>128</v>
      </c>
      <c r="G34" s="24" t="s">
        <v>67</v>
      </c>
      <c r="H34" s="24" t="s">
        <v>129</v>
      </c>
      <c r="I34" s="42">
        <v>55000</v>
      </c>
      <c r="J34" s="26" t="s">
        <v>130</v>
      </c>
      <c r="K34" s="42">
        <v>18000</v>
      </c>
      <c r="L34" s="29" t="s">
        <v>131</v>
      </c>
      <c r="M34" s="29" t="s">
        <v>132</v>
      </c>
      <c r="N34" s="29" t="s">
        <v>121</v>
      </c>
      <c r="O34" s="29" t="s">
        <v>122</v>
      </c>
      <c r="P34" s="24" t="s">
        <v>31</v>
      </c>
      <c r="Q34" s="52" t="s">
        <v>74</v>
      </c>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row>
    <row r="35" spans="1:215" s="3" customFormat="1" ht="57" customHeight="1">
      <c r="A35" s="27">
        <v>16</v>
      </c>
      <c r="B35" s="29">
        <v>4</v>
      </c>
      <c r="C35" s="26" t="s">
        <v>133</v>
      </c>
      <c r="D35" s="24" t="s">
        <v>22</v>
      </c>
      <c r="E35" s="24" t="s">
        <v>74</v>
      </c>
      <c r="F35" s="26" t="s">
        <v>134</v>
      </c>
      <c r="G35" s="24" t="s">
        <v>67</v>
      </c>
      <c r="H35" s="24" t="s">
        <v>117</v>
      </c>
      <c r="I35" s="42">
        <v>70000</v>
      </c>
      <c r="J35" s="26" t="s">
        <v>135</v>
      </c>
      <c r="K35" s="42">
        <v>15000</v>
      </c>
      <c r="L35" s="24" t="s">
        <v>136</v>
      </c>
      <c r="M35" s="24" t="s">
        <v>137</v>
      </c>
      <c r="N35" s="24" t="s">
        <v>121</v>
      </c>
      <c r="O35" s="24" t="s">
        <v>122</v>
      </c>
      <c r="P35" s="24" t="s">
        <v>31</v>
      </c>
      <c r="Q35" s="50" t="s">
        <v>74</v>
      </c>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row>
    <row r="36" spans="1:17" s="3" customFormat="1" ht="60" customHeight="1">
      <c r="A36" s="27">
        <v>17</v>
      </c>
      <c r="B36" s="29">
        <v>5</v>
      </c>
      <c r="C36" s="26" t="s">
        <v>138</v>
      </c>
      <c r="D36" s="24" t="s">
        <v>22</v>
      </c>
      <c r="E36" s="24" t="s">
        <v>74</v>
      </c>
      <c r="F36" s="26" t="s">
        <v>139</v>
      </c>
      <c r="G36" s="24" t="s">
        <v>25</v>
      </c>
      <c r="H36" s="24">
        <v>2022</v>
      </c>
      <c r="I36" s="42">
        <v>1500</v>
      </c>
      <c r="J36" s="26" t="s">
        <v>26</v>
      </c>
      <c r="K36" s="42">
        <v>1500</v>
      </c>
      <c r="L36" s="24" t="s">
        <v>140</v>
      </c>
      <c r="M36" s="24" t="s">
        <v>141</v>
      </c>
      <c r="N36" s="24" t="s">
        <v>121</v>
      </c>
      <c r="O36" s="24" t="s">
        <v>122</v>
      </c>
      <c r="P36" s="24" t="s">
        <v>31</v>
      </c>
      <c r="Q36" s="52" t="s">
        <v>74</v>
      </c>
    </row>
    <row r="37" spans="1:17" s="3" customFormat="1" ht="69" customHeight="1">
      <c r="A37" s="27">
        <v>18</v>
      </c>
      <c r="B37" s="29">
        <v>6</v>
      </c>
      <c r="C37" s="26" t="s">
        <v>142</v>
      </c>
      <c r="D37" s="24" t="s">
        <v>99</v>
      </c>
      <c r="E37" s="24" t="s">
        <v>74</v>
      </c>
      <c r="F37" s="26" t="s">
        <v>143</v>
      </c>
      <c r="G37" s="24" t="s">
        <v>25</v>
      </c>
      <c r="H37" s="24" t="s">
        <v>101</v>
      </c>
      <c r="I37" s="42">
        <v>4500</v>
      </c>
      <c r="J37" s="26" t="s">
        <v>144</v>
      </c>
      <c r="K37" s="42">
        <v>2600</v>
      </c>
      <c r="L37" s="24" t="s">
        <v>145</v>
      </c>
      <c r="M37" s="24" t="s">
        <v>146</v>
      </c>
      <c r="N37" s="24" t="s">
        <v>121</v>
      </c>
      <c r="O37" s="24" t="s">
        <v>122</v>
      </c>
      <c r="P37" s="24" t="s">
        <v>31</v>
      </c>
      <c r="Q37" s="52" t="s">
        <v>74</v>
      </c>
    </row>
    <row r="38" spans="1:17" s="3" customFormat="1" ht="48">
      <c r="A38" s="27">
        <v>19</v>
      </c>
      <c r="B38" s="29">
        <v>7</v>
      </c>
      <c r="C38" s="26" t="s">
        <v>147</v>
      </c>
      <c r="D38" s="24" t="s">
        <v>22</v>
      </c>
      <c r="E38" s="24" t="s">
        <v>23</v>
      </c>
      <c r="F38" s="26" t="s">
        <v>148</v>
      </c>
      <c r="G38" s="24" t="s">
        <v>67</v>
      </c>
      <c r="H38" s="24" t="s">
        <v>117</v>
      </c>
      <c r="I38" s="42">
        <v>32000</v>
      </c>
      <c r="J38" s="26" t="s">
        <v>149</v>
      </c>
      <c r="K38" s="42">
        <v>11000</v>
      </c>
      <c r="L38" s="24" t="s">
        <v>150</v>
      </c>
      <c r="M38" s="24" t="s">
        <v>151</v>
      </c>
      <c r="N38" s="24" t="s">
        <v>121</v>
      </c>
      <c r="O38" s="24" t="s">
        <v>122</v>
      </c>
      <c r="P38" s="24" t="s">
        <v>31</v>
      </c>
      <c r="Q38" s="52" t="s">
        <v>23</v>
      </c>
    </row>
    <row r="39" spans="1:17" s="3" customFormat="1" ht="82.5" customHeight="1">
      <c r="A39" s="27">
        <v>20</v>
      </c>
      <c r="B39" s="29">
        <v>8</v>
      </c>
      <c r="C39" s="26" t="s">
        <v>152</v>
      </c>
      <c r="D39" s="24" t="s">
        <v>22</v>
      </c>
      <c r="E39" s="24" t="s">
        <v>74</v>
      </c>
      <c r="F39" s="26" t="s">
        <v>153</v>
      </c>
      <c r="G39" s="24" t="s">
        <v>95</v>
      </c>
      <c r="H39" s="24" t="s">
        <v>154</v>
      </c>
      <c r="I39" s="42">
        <v>75254</v>
      </c>
      <c r="J39" s="26" t="s">
        <v>155</v>
      </c>
      <c r="K39" s="42">
        <v>800</v>
      </c>
      <c r="L39" s="24" t="s">
        <v>156</v>
      </c>
      <c r="M39" s="24" t="s">
        <v>122</v>
      </c>
      <c r="N39" s="24" t="s">
        <v>121</v>
      </c>
      <c r="O39" s="24" t="s">
        <v>122</v>
      </c>
      <c r="P39" s="24" t="s">
        <v>31</v>
      </c>
      <c r="Q39" s="52" t="s">
        <v>74</v>
      </c>
    </row>
    <row r="40" spans="1:215" s="3" customFormat="1" ht="24.75" customHeight="1">
      <c r="A40" s="25"/>
      <c r="B40" s="24" t="str">
        <f>"(三)城乡建设（"&amp;SUBTOTAL(3,E41:E67)&amp;"个)"</f>
        <v>(三)城乡建设（11个)</v>
      </c>
      <c r="C40" s="26"/>
      <c r="D40" s="24" t="s">
        <v>20</v>
      </c>
      <c r="E40" s="24"/>
      <c r="F40" s="26"/>
      <c r="G40" s="24" t="s">
        <v>20</v>
      </c>
      <c r="H40" s="24"/>
      <c r="I40" s="42">
        <f>SUBTOTAL(9,I41:I43,I48,I54:I57,I61,I66:I67)</f>
        <v>442200</v>
      </c>
      <c r="J40" s="26" t="s">
        <v>20</v>
      </c>
      <c r="K40" s="42">
        <f>SUBTOTAL(9,K41:K43,K48,K54:K57,K61,K66:K67)</f>
        <v>116700</v>
      </c>
      <c r="L40" s="24" t="s">
        <v>20</v>
      </c>
      <c r="M40" s="24" t="s">
        <v>20</v>
      </c>
      <c r="N40" s="24" t="s">
        <v>20</v>
      </c>
      <c r="O40" s="24" t="s">
        <v>20</v>
      </c>
      <c r="P40" s="24"/>
      <c r="Q40" s="48"/>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row>
    <row r="41" spans="1:17" s="3" customFormat="1" ht="82.5" customHeight="1">
      <c r="A41" s="27">
        <v>21</v>
      </c>
      <c r="B41" s="24">
        <v>1</v>
      </c>
      <c r="C41" s="24" t="s">
        <v>157</v>
      </c>
      <c r="D41" s="24" t="s">
        <v>22</v>
      </c>
      <c r="E41" s="24" t="s">
        <v>23</v>
      </c>
      <c r="F41" s="26" t="s">
        <v>158</v>
      </c>
      <c r="G41" s="24" t="s">
        <v>25</v>
      </c>
      <c r="H41" s="24" t="s">
        <v>101</v>
      </c>
      <c r="I41" s="42">
        <v>30000</v>
      </c>
      <c r="J41" s="26" t="s">
        <v>159</v>
      </c>
      <c r="K41" s="42">
        <v>10000</v>
      </c>
      <c r="L41" s="24" t="s">
        <v>119</v>
      </c>
      <c r="M41" s="24" t="s">
        <v>120</v>
      </c>
      <c r="N41" s="24" t="s">
        <v>160</v>
      </c>
      <c r="O41" s="24" t="s">
        <v>161</v>
      </c>
      <c r="P41" s="24" t="s">
        <v>162</v>
      </c>
      <c r="Q41" s="54" t="s">
        <v>23</v>
      </c>
    </row>
    <row r="42" spans="1:215" s="3" customFormat="1" ht="60.75" customHeight="1">
      <c r="A42" s="27">
        <v>22</v>
      </c>
      <c r="B42" s="24">
        <v>2</v>
      </c>
      <c r="C42" s="24" t="s">
        <v>163</v>
      </c>
      <c r="D42" s="24" t="s">
        <v>22</v>
      </c>
      <c r="E42" s="24" t="s">
        <v>23</v>
      </c>
      <c r="F42" s="30" t="s">
        <v>164</v>
      </c>
      <c r="G42" s="24" t="s">
        <v>67</v>
      </c>
      <c r="H42" s="24" t="s">
        <v>117</v>
      </c>
      <c r="I42" s="42">
        <v>290000</v>
      </c>
      <c r="J42" s="26" t="s">
        <v>165</v>
      </c>
      <c r="K42" s="42">
        <v>30000</v>
      </c>
      <c r="L42" s="24" t="s">
        <v>166</v>
      </c>
      <c r="M42" s="24" t="s">
        <v>167</v>
      </c>
      <c r="N42" s="24" t="s">
        <v>160</v>
      </c>
      <c r="O42" s="24" t="s">
        <v>161</v>
      </c>
      <c r="P42" s="24" t="s">
        <v>168</v>
      </c>
      <c r="Q42" s="50" t="s">
        <v>23</v>
      </c>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row>
    <row r="43" spans="1:215" s="3" customFormat="1" ht="90.75" customHeight="1">
      <c r="A43" s="27">
        <v>23</v>
      </c>
      <c r="B43" s="24">
        <v>3</v>
      </c>
      <c r="C43" s="24" t="s">
        <v>169</v>
      </c>
      <c r="D43" s="24" t="s">
        <v>22</v>
      </c>
      <c r="E43" s="24" t="s">
        <v>23</v>
      </c>
      <c r="F43" s="26" t="s">
        <v>170</v>
      </c>
      <c r="G43" s="24" t="s">
        <v>67</v>
      </c>
      <c r="H43" s="24" t="s">
        <v>171</v>
      </c>
      <c r="I43" s="42">
        <v>40000</v>
      </c>
      <c r="J43" s="43" t="s">
        <v>26</v>
      </c>
      <c r="K43" s="42">
        <v>20000</v>
      </c>
      <c r="L43" s="24" t="s">
        <v>172</v>
      </c>
      <c r="M43" s="24" t="s">
        <v>173</v>
      </c>
      <c r="N43" s="24" t="s">
        <v>160</v>
      </c>
      <c r="O43" s="24" t="s">
        <v>161</v>
      </c>
      <c r="P43" s="24" t="s">
        <v>174</v>
      </c>
      <c r="Q43" s="50" t="s">
        <v>23</v>
      </c>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row>
    <row r="44" spans="1:215" s="3" customFormat="1" ht="55.5" customHeight="1">
      <c r="A44" s="25"/>
      <c r="B44" s="31" t="s">
        <v>32</v>
      </c>
      <c r="C44" s="26" t="s">
        <v>175</v>
      </c>
      <c r="D44" s="24" t="s">
        <v>22</v>
      </c>
      <c r="E44" s="24"/>
      <c r="F44" s="26" t="s">
        <v>176</v>
      </c>
      <c r="G44" s="24"/>
      <c r="H44" s="24" t="s">
        <v>88</v>
      </c>
      <c r="I44" s="42">
        <v>4800</v>
      </c>
      <c r="J44" s="43" t="s">
        <v>26</v>
      </c>
      <c r="K44" s="42">
        <v>1800</v>
      </c>
      <c r="L44" s="24" t="s">
        <v>119</v>
      </c>
      <c r="M44" s="24" t="s">
        <v>120</v>
      </c>
      <c r="N44" s="24" t="s">
        <v>160</v>
      </c>
      <c r="O44" s="24" t="s">
        <v>161</v>
      </c>
      <c r="P44" s="24"/>
      <c r="Q44" s="50" t="s">
        <v>23</v>
      </c>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row>
    <row r="45" spans="1:215" s="3" customFormat="1" ht="60.75" customHeight="1">
      <c r="A45" s="25"/>
      <c r="B45" s="31" t="s">
        <v>37</v>
      </c>
      <c r="C45" s="26" t="s">
        <v>177</v>
      </c>
      <c r="D45" s="24" t="s">
        <v>22</v>
      </c>
      <c r="E45" s="24"/>
      <c r="F45" s="26" t="s">
        <v>178</v>
      </c>
      <c r="G45" s="24"/>
      <c r="H45" s="24" t="s">
        <v>171</v>
      </c>
      <c r="I45" s="42">
        <v>23100</v>
      </c>
      <c r="J45" s="26" t="s">
        <v>26</v>
      </c>
      <c r="K45" s="42">
        <v>10500</v>
      </c>
      <c r="L45" s="24" t="s">
        <v>179</v>
      </c>
      <c r="M45" s="24" t="s">
        <v>180</v>
      </c>
      <c r="N45" s="24" t="s">
        <v>160</v>
      </c>
      <c r="O45" s="24" t="s">
        <v>161</v>
      </c>
      <c r="P45" s="24"/>
      <c r="Q45" s="50" t="s">
        <v>23</v>
      </c>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row>
    <row r="46" spans="1:215" s="3" customFormat="1" ht="57.75" customHeight="1">
      <c r="A46" s="25"/>
      <c r="B46" s="31" t="s">
        <v>40</v>
      </c>
      <c r="C46" s="26" t="s">
        <v>181</v>
      </c>
      <c r="D46" s="24" t="s">
        <v>22</v>
      </c>
      <c r="E46" s="24"/>
      <c r="F46" s="26" t="s">
        <v>182</v>
      </c>
      <c r="G46" s="24"/>
      <c r="H46" s="24" t="s">
        <v>88</v>
      </c>
      <c r="I46" s="42">
        <v>3400</v>
      </c>
      <c r="J46" s="26" t="s">
        <v>26</v>
      </c>
      <c r="K46" s="42">
        <v>1000</v>
      </c>
      <c r="L46" s="24" t="s">
        <v>106</v>
      </c>
      <c r="M46" s="24" t="s">
        <v>107</v>
      </c>
      <c r="N46" s="24" t="s">
        <v>160</v>
      </c>
      <c r="O46" s="24" t="s">
        <v>161</v>
      </c>
      <c r="P46" s="24"/>
      <c r="Q46" s="50" t="s">
        <v>23</v>
      </c>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row>
    <row r="47" spans="1:215" s="3" customFormat="1" ht="57" customHeight="1">
      <c r="A47" s="25"/>
      <c r="B47" s="31" t="s">
        <v>43</v>
      </c>
      <c r="C47" s="26" t="s">
        <v>183</v>
      </c>
      <c r="D47" s="24" t="s">
        <v>22</v>
      </c>
      <c r="E47" s="24"/>
      <c r="F47" s="26" t="s">
        <v>184</v>
      </c>
      <c r="G47" s="24"/>
      <c r="H47" s="24" t="s">
        <v>88</v>
      </c>
      <c r="I47" s="42">
        <v>8700</v>
      </c>
      <c r="J47" s="26" t="s">
        <v>26</v>
      </c>
      <c r="K47" s="42">
        <v>6700</v>
      </c>
      <c r="L47" s="24" t="s">
        <v>179</v>
      </c>
      <c r="M47" s="24" t="s">
        <v>180</v>
      </c>
      <c r="N47" s="24" t="s">
        <v>160</v>
      </c>
      <c r="O47" s="24" t="s">
        <v>161</v>
      </c>
      <c r="P47" s="24"/>
      <c r="Q47" s="50" t="s">
        <v>23</v>
      </c>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row>
    <row r="48" spans="1:215" s="3" customFormat="1" ht="54.75" customHeight="1">
      <c r="A48" s="27">
        <v>24</v>
      </c>
      <c r="B48" s="24">
        <v>4</v>
      </c>
      <c r="C48" s="26" t="s">
        <v>185</v>
      </c>
      <c r="D48" s="24" t="s">
        <v>22</v>
      </c>
      <c r="E48" s="24" t="s">
        <v>74</v>
      </c>
      <c r="F48" s="26" t="s">
        <v>186</v>
      </c>
      <c r="G48" s="24" t="s">
        <v>25</v>
      </c>
      <c r="H48" s="24" t="s">
        <v>101</v>
      </c>
      <c r="I48" s="42">
        <v>20000</v>
      </c>
      <c r="J48" s="43" t="s">
        <v>26</v>
      </c>
      <c r="K48" s="42">
        <v>20000</v>
      </c>
      <c r="L48" s="24" t="s">
        <v>119</v>
      </c>
      <c r="M48" s="24" t="s">
        <v>120</v>
      </c>
      <c r="N48" s="29" t="s">
        <v>160</v>
      </c>
      <c r="O48" s="29" t="s">
        <v>161</v>
      </c>
      <c r="P48" s="29" t="s">
        <v>174</v>
      </c>
      <c r="Q48" s="50" t="s">
        <v>74</v>
      </c>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row>
    <row r="49" spans="1:215" s="3" customFormat="1" ht="48" customHeight="1">
      <c r="A49" s="25"/>
      <c r="B49" s="31" t="s">
        <v>32</v>
      </c>
      <c r="C49" s="26" t="s">
        <v>187</v>
      </c>
      <c r="D49" s="24" t="s">
        <v>22</v>
      </c>
      <c r="E49" s="24"/>
      <c r="F49" s="26" t="s">
        <v>188</v>
      </c>
      <c r="G49" s="24"/>
      <c r="H49" s="24">
        <v>2022</v>
      </c>
      <c r="I49" s="42">
        <v>1540</v>
      </c>
      <c r="J49" s="26" t="s">
        <v>26</v>
      </c>
      <c r="K49" s="42">
        <v>1540</v>
      </c>
      <c r="L49" s="24" t="s">
        <v>179</v>
      </c>
      <c r="M49" s="24" t="s">
        <v>180</v>
      </c>
      <c r="N49" s="24" t="s">
        <v>160</v>
      </c>
      <c r="O49" s="24" t="s">
        <v>161</v>
      </c>
      <c r="P49" s="24"/>
      <c r="Q49" s="50" t="s">
        <v>74</v>
      </c>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row>
    <row r="50" spans="1:215" s="3" customFormat="1" ht="52.5" customHeight="1">
      <c r="A50" s="25"/>
      <c r="B50" s="31" t="s">
        <v>37</v>
      </c>
      <c r="C50" s="26" t="s">
        <v>189</v>
      </c>
      <c r="D50" s="24" t="s">
        <v>22</v>
      </c>
      <c r="E50" s="24"/>
      <c r="F50" s="26" t="s">
        <v>190</v>
      </c>
      <c r="G50" s="24"/>
      <c r="H50" s="24">
        <v>2022</v>
      </c>
      <c r="I50" s="42">
        <v>4560</v>
      </c>
      <c r="J50" s="26" t="s">
        <v>26</v>
      </c>
      <c r="K50" s="42">
        <v>4560</v>
      </c>
      <c r="L50" s="24" t="s">
        <v>179</v>
      </c>
      <c r="M50" s="24" t="s">
        <v>180</v>
      </c>
      <c r="N50" s="29" t="s">
        <v>160</v>
      </c>
      <c r="O50" s="24" t="s">
        <v>161</v>
      </c>
      <c r="P50" s="24"/>
      <c r="Q50" s="50" t="s">
        <v>74</v>
      </c>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row>
    <row r="51" spans="1:215" s="3" customFormat="1" ht="60" customHeight="1">
      <c r="A51" s="25"/>
      <c r="B51" s="31" t="s">
        <v>40</v>
      </c>
      <c r="C51" s="26" t="s">
        <v>191</v>
      </c>
      <c r="D51" s="24" t="s">
        <v>22</v>
      </c>
      <c r="E51" s="24"/>
      <c r="F51" s="26" t="s">
        <v>192</v>
      </c>
      <c r="G51" s="24"/>
      <c r="H51" s="24" t="s">
        <v>101</v>
      </c>
      <c r="I51" s="42">
        <v>9800</v>
      </c>
      <c r="J51" s="26" t="s">
        <v>26</v>
      </c>
      <c r="K51" s="42">
        <v>9800</v>
      </c>
      <c r="L51" s="24" t="s">
        <v>119</v>
      </c>
      <c r="M51" s="24" t="s">
        <v>120</v>
      </c>
      <c r="N51" s="29" t="s">
        <v>160</v>
      </c>
      <c r="O51" s="24" t="s">
        <v>161</v>
      </c>
      <c r="P51" s="24"/>
      <c r="Q51" s="50" t="s">
        <v>74</v>
      </c>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row>
    <row r="52" spans="1:215" s="3" customFormat="1" ht="60" customHeight="1">
      <c r="A52" s="25"/>
      <c r="B52" s="31" t="s">
        <v>43</v>
      </c>
      <c r="C52" s="26" t="s">
        <v>193</v>
      </c>
      <c r="D52" s="24" t="s">
        <v>22</v>
      </c>
      <c r="E52" s="24"/>
      <c r="F52" s="26" t="s">
        <v>194</v>
      </c>
      <c r="G52" s="24"/>
      <c r="H52" s="24">
        <v>2022</v>
      </c>
      <c r="I52" s="42">
        <v>2300</v>
      </c>
      <c r="J52" s="26" t="s">
        <v>26</v>
      </c>
      <c r="K52" s="42">
        <v>2300</v>
      </c>
      <c r="L52" s="24" t="s">
        <v>119</v>
      </c>
      <c r="M52" s="24" t="s">
        <v>120</v>
      </c>
      <c r="N52" s="29" t="s">
        <v>160</v>
      </c>
      <c r="O52" s="24" t="s">
        <v>161</v>
      </c>
      <c r="P52" s="24"/>
      <c r="Q52" s="50" t="s">
        <v>74</v>
      </c>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row>
    <row r="53" spans="1:215" s="3" customFormat="1" ht="64.5" customHeight="1">
      <c r="A53" s="25"/>
      <c r="B53" s="31" t="s">
        <v>46</v>
      </c>
      <c r="C53" s="26" t="s">
        <v>195</v>
      </c>
      <c r="D53" s="24" t="s">
        <v>22</v>
      </c>
      <c r="E53" s="24"/>
      <c r="F53" s="26" t="s">
        <v>196</v>
      </c>
      <c r="G53" s="24"/>
      <c r="H53" s="24">
        <v>2022</v>
      </c>
      <c r="I53" s="42">
        <v>1800</v>
      </c>
      <c r="J53" s="26" t="s">
        <v>26</v>
      </c>
      <c r="K53" s="42">
        <v>1800</v>
      </c>
      <c r="L53" s="24" t="s">
        <v>119</v>
      </c>
      <c r="M53" s="24" t="s">
        <v>120</v>
      </c>
      <c r="N53" s="29" t="s">
        <v>160</v>
      </c>
      <c r="O53" s="24" t="s">
        <v>161</v>
      </c>
      <c r="P53" s="24"/>
      <c r="Q53" s="50" t="s">
        <v>74</v>
      </c>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row>
    <row r="54" spans="1:17" s="3" customFormat="1" ht="81" customHeight="1">
      <c r="A54" s="27">
        <v>25</v>
      </c>
      <c r="B54" s="24">
        <v>5</v>
      </c>
      <c r="C54" s="26" t="s">
        <v>197</v>
      </c>
      <c r="D54" s="24" t="s">
        <v>22</v>
      </c>
      <c r="E54" s="24" t="s">
        <v>74</v>
      </c>
      <c r="F54" s="26" t="s">
        <v>198</v>
      </c>
      <c r="G54" s="24" t="s">
        <v>67</v>
      </c>
      <c r="H54" s="24" t="s">
        <v>84</v>
      </c>
      <c r="I54" s="42">
        <v>8500</v>
      </c>
      <c r="J54" s="26" t="s">
        <v>26</v>
      </c>
      <c r="K54" s="42">
        <v>2000</v>
      </c>
      <c r="L54" s="24" t="s">
        <v>199</v>
      </c>
      <c r="M54" s="24" t="s">
        <v>200</v>
      </c>
      <c r="N54" s="24" t="s">
        <v>160</v>
      </c>
      <c r="O54" s="24" t="s">
        <v>161</v>
      </c>
      <c r="P54" s="29" t="s">
        <v>174</v>
      </c>
      <c r="Q54" s="52" t="s">
        <v>74</v>
      </c>
    </row>
    <row r="55" spans="1:17" s="3" customFormat="1" ht="75.75" customHeight="1">
      <c r="A55" s="27">
        <v>26</v>
      </c>
      <c r="B55" s="24">
        <v>6</v>
      </c>
      <c r="C55" s="26" t="s">
        <v>201</v>
      </c>
      <c r="D55" s="24" t="s">
        <v>22</v>
      </c>
      <c r="E55" s="24" t="s">
        <v>74</v>
      </c>
      <c r="F55" s="26" t="s">
        <v>202</v>
      </c>
      <c r="G55" s="24" t="s">
        <v>67</v>
      </c>
      <c r="H55" s="24" t="s">
        <v>84</v>
      </c>
      <c r="I55" s="42">
        <v>6000</v>
      </c>
      <c r="J55" s="26" t="s">
        <v>26</v>
      </c>
      <c r="K55" s="42">
        <v>2000</v>
      </c>
      <c r="L55" s="24" t="s">
        <v>160</v>
      </c>
      <c r="M55" s="24" t="s">
        <v>161</v>
      </c>
      <c r="N55" s="24" t="s">
        <v>160</v>
      </c>
      <c r="O55" s="24" t="s">
        <v>161</v>
      </c>
      <c r="P55" s="29" t="s">
        <v>174</v>
      </c>
      <c r="Q55" s="52" t="s">
        <v>74</v>
      </c>
    </row>
    <row r="56" spans="1:17" s="3" customFormat="1" ht="57.75" customHeight="1">
      <c r="A56" s="27">
        <v>27</v>
      </c>
      <c r="B56" s="24">
        <v>7</v>
      </c>
      <c r="C56" s="26" t="s">
        <v>203</v>
      </c>
      <c r="D56" s="24" t="s">
        <v>22</v>
      </c>
      <c r="E56" s="26" t="s">
        <v>74</v>
      </c>
      <c r="F56" s="26" t="s">
        <v>204</v>
      </c>
      <c r="G56" s="24" t="s">
        <v>25</v>
      </c>
      <c r="H56" s="24">
        <v>2022</v>
      </c>
      <c r="I56" s="42">
        <v>6000</v>
      </c>
      <c r="J56" s="43" t="s">
        <v>26</v>
      </c>
      <c r="K56" s="42">
        <v>6000</v>
      </c>
      <c r="L56" s="24" t="s">
        <v>205</v>
      </c>
      <c r="M56" s="24" t="s">
        <v>206</v>
      </c>
      <c r="N56" s="29" t="s">
        <v>160</v>
      </c>
      <c r="O56" s="29" t="s">
        <v>161</v>
      </c>
      <c r="P56" s="29" t="s">
        <v>174</v>
      </c>
      <c r="Q56" s="52" t="s">
        <v>74</v>
      </c>
    </row>
    <row r="57" spans="1:17" s="3" customFormat="1" ht="61.5" customHeight="1">
      <c r="A57" s="27">
        <v>28</v>
      </c>
      <c r="B57" s="24">
        <v>8</v>
      </c>
      <c r="C57" s="26" t="s">
        <v>207</v>
      </c>
      <c r="D57" s="24" t="s">
        <v>22</v>
      </c>
      <c r="E57" s="24" t="s">
        <v>74</v>
      </c>
      <c r="F57" s="26" t="s">
        <v>208</v>
      </c>
      <c r="G57" s="24" t="s">
        <v>25</v>
      </c>
      <c r="H57" s="24">
        <v>2022</v>
      </c>
      <c r="I57" s="42">
        <v>11700</v>
      </c>
      <c r="J57" s="43" t="s">
        <v>26</v>
      </c>
      <c r="K57" s="42">
        <v>11700</v>
      </c>
      <c r="L57" s="29" t="s">
        <v>209</v>
      </c>
      <c r="M57" s="24" t="s">
        <v>210</v>
      </c>
      <c r="N57" s="24" t="s">
        <v>160</v>
      </c>
      <c r="O57" s="24" t="s">
        <v>161</v>
      </c>
      <c r="P57" s="29" t="s">
        <v>174</v>
      </c>
      <c r="Q57" s="50" t="s">
        <v>74</v>
      </c>
    </row>
    <row r="58" spans="1:17" s="3" customFormat="1" ht="57" customHeight="1">
      <c r="A58" s="27"/>
      <c r="B58" s="31" t="s">
        <v>32</v>
      </c>
      <c r="C58" s="26" t="s">
        <v>211</v>
      </c>
      <c r="D58" s="24" t="s">
        <v>22</v>
      </c>
      <c r="E58" s="26"/>
      <c r="F58" s="26" t="s">
        <v>212</v>
      </c>
      <c r="G58" s="24"/>
      <c r="H58" s="24">
        <v>2022</v>
      </c>
      <c r="I58" s="42">
        <v>3000</v>
      </c>
      <c r="J58" s="26" t="s">
        <v>26</v>
      </c>
      <c r="K58" s="42">
        <v>3000</v>
      </c>
      <c r="L58" s="29" t="s">
        <v>179</v>
      </c>
      <c r="M58" s="24" t="s">
        <v>180</v>
      </c>
      <c r="N58" s="24" t="s">
        <v>160</v>
      </c>
      <c r="O58" s="24" t="s">
        <v>161</v>
      </c>
      <c r="P58" s="24"/>
      <c r="Q58" s="50" t="s">
        <v>74</v>
      </c>
    </row>
    <row r="59" spans="1:17" s="3" customFormat="1" ht="57" customHeight="1">
      <c r="A59" s="27"/>
      <c r="B59" s="31" t="s">
        <v>37</v>
      </c>
      <c r="C59" s="26" t="s">
        <v>213</v>
      </c>
      <c r="D59" s="24" t="s">
        <v>22</v>
      </c>
      <c r="E59" s="26"/>
      <c r="F59" s="26" t="s">
        <v>214</v>
      </c>
      <c r="G59" s="24"/>
      <c r="H59" s="24">
        <v>2022</v>
      </c>
      <c r="I59" s="42">
        <v>2000</v>
      </c>
      <c r="J59" s="26" t="s">
        <v>26</v>
      </c>
      <c r="K59" s="42">
        <v>2000</v>
      </c>
      <c r="L59" s="29" t="s">
        <v>215</v>
      </c>
      <c r="M59" s="24" t="s">
        <v>216</v>
      </c>
      <c r="N59" s="29" t="s">
        <v>160</v>
      </c>
      <c r="O59" s="24" t="s">
        <v>161</v>
      </c>
      <c r="P59" s="24"/>
      <c r="Q59" s="50" t="s">
        <v>74</v>
      </c>
    </row>
    <row r="60" spans="1:17" s="3" customFormat="1" ht="63" customHeight="1">
      <c r="A60" s="27"/>
      <c r="B60" s="31" t="s">
        <v>40</v>
      </c>
      <c r="C60" s="26" t="s">
        <v>217</v>
      </c>
      <c r="D60" s="24" t="s">
        <v>22</v>
      </c>
      <c r="E60" s="24"/>
      <c r="F60" s="26" t="s">
        <v>218</v>
      </c>
      <c r="G60" s="24"/>
      <c r="H60" s="24">
        <v>2022</v>
      </c>
      <c r="I60" s="42">
        <v>6700</v>
      </c>
      <c r="J60" s="26" t="s">
        <v>26</v>
      </c>
      <c r="K60" s="42">
        <v>6700</v>
      </c>
      <c r="L60" s="24" t="s">
        <v>179</v>
      </c>
      <c r="M60" s="24" t="s">
        <v>180</v>
      </c>
      <c r="N60" s="24" t="s">
        <v>160</v>
      </c>
      <c r="O60" s="24" t="s">
        <v>161</v>
      </c>
      <c r="P60" s="24"/>
      <c r="Q60" s="50" t="s">
        <v>74</v>
      </c>
    </row>
    <row r="61" spans="1:215" s="3" customFormat="1" ht="87.75" customHeight="1">
      <c r="A61" s="27">
        <v>29</v>
      </c>
      <c r="B61" s="24">
        <v>9</v>
      </c>
      <c r="C61" s="26" t="s">
        <v>219</v>
      </c>
      <c r="D61" s="24" t="s">
        <v>22</v>
      </c>
      <c r="E61" s="24" t="s">
        <v>74</v>
      </c>
      <c r="F61" s="26" t="s">
        <v>220</v>
      </c>
      <c r="G61" s="24" t="s">
        <v>25</v>
      </c>
      <c r="H61" s="24">
        <v>2022</v>
      </c>
      <c r="I61" s="42">
        <v>11500</v>
      </c>
      <c r="J61" s="26" t="s">
        <v>26</v>
      </c>
      <c r="K61" s="42">
        <v>11500</v>
      </c>
      <c r="L61" s="29" t="s">
        <v>221</v>
      </c>
      <c r="M61" s="29" t="s">
        <v>222</v>
      </c>
      <c r="N61" s="29" t="s">
        <v>160</v>
      </c>
      <c r="O61" s="29" t="s">
        <v>161</v>
      </c>
      <c r="P61" s="29" t="s">
        <v>174</v>
      </c>
      <c r="Q61" s="50" t="s">
        <v>74</v>
      </c>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row>
    <row r="62" spans="1:215" s="3" customFormat="1" ht="42.75" customHeight="1">
      <c r="A62" s="25"/>
      <c r="B62" s="31" t="s">
        <v>32</v>
      </c>
      <c r="C62" s="26" t="s">
        <v>223</v>
      </c>
      <c r="D62" s="24" t="s">
        <v>22</v>
      </c>
      <c r="E62" s="24"/>
      <c r="F62" s="26" t="s">
        <v>224</v>
      </c>
      <c r="G62" s="24"/>
      <c r="H62" s="24">
        <v>2022</v>
      </c>
      <c r="I62" s="42">
        <v>1600</v>
      </c>
      <c r="J62" s="26" t="s">
        <v>26</v>
      </c>
      <c r="K62" s="42">
        <v>1600</v>
      </c>
      <c r="L62" s="24" t="s">
        <v>225</v>
      </c>
      <c r="M62" s="24" t="s">
        <v>226</v>
      </c>
      <c r="N62" s="29" t="s">
        <v>160</v>
      </c>
      <c r="O62" s="29" t="s">
        <v>161</v>
      </c>
      <c r="P62" s="24"/>
      <c r="Q62" s="50" t="s">
        <v>74</v>
      </c>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row>
    <row r="63" spans="1:215" s="3" customFormat="1" ht="45.75" customHeight="1">
      <c r="A63" s="25"/>
      <c r="B63" s="31" t="s">
        <v>37</v>
      </c>
      <c r="C63" s="26" t="s">
        <v>227</v>
      </c>
      <c r="D63" s="24" t="s">
        <v>22</v>
      </c>
      <c r="E63" s="24"/>
      <c r="F63" s="26" t="s">
        <v>228</v>
      </c>
      <c r="G63" s="24"/>
      <c r="H63" s="24">
        <v>2022</v>
      </c>
      <c r="I63" s="42">
        <v>3700</v>
      </c>
      <c r="J63" s="26" t="s">
        <v>26</v>
      </c>
      <c r="K63" s="42">
        <v>3700</v>
      </c>
      <c r="L63" s="24" t="s">
        <v>225</v>
      </c>
      <c r="M63" s="24" t="s">
        <v>226</v>
      </c>
      <c r="N63" s="29" t="s">
        <v>160</v>
      </c>
      <c r="O63" s="29" t="s">
        <v>161</v>
      </c>
      <c r="P63" s="24"/>
      <c r="Q63" s="50" t="s">
        <v>74</v>
      </c>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row>
    <row r="64" spans="1:215" s="3" customFormat="1" ht="66" customHeight="1">
      <c r="A64" s="25"/>
      <c r="B64" s="31" t="s">
        <v>40</v>
      </c>
      <c r="C64" s="26" t="s">
        <v>229</v>
      </c>
      <c r="D64" s="24" t="s">
        <v>22</v>
      </c>
      <c r="E64" s="24"/>
      <c r="F64" s="26" t="s">
        <v>230</v>
      </c>
      <c r="G64" s="24"/>
      <c r="H64" s="24">
        <v>2022</v>
      </c>
      <c r="I64" s="42">
        <v>4100</v>
      </c>
      <c r="J64" s="26" t="s">
        <v>26</v>
      </c>
      <c r="K64" s="42">
        <v>4100</v>
      </c>
      <c r="L64" s="24" t="s">
        <v>119</v>
      </c>
      <c r="M64" s="24" t="s">
        <v>120</v>
      </c>
      <c r="N64" s="29" t="s">
        <v>160</v>
      </c>
      <c r="O64" s="29" t="s">
        <v>161</v>
      </c>
      <c r="P64" s="24"/>
      <c r="Q64" s="50" t="s">
        <v>74</v>
      </c>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row>
    <row r="65" spans="1:215" s="3" customFormat="1" ht="45.75" customHeight="1">
      <c r="A65" s="25"/>
      <c r="B65" s="31" t="s">
        <v>43</v>
      </c>
      <c r="C65" s="26" t="s">
        <v>231</v>
      </c>
      <c r="D65" s="24" t="s">
        <v>22</v>
      </c>
      <c r="E65" s="24"/>
      <c r="F65" s="26" t="s">
        <v>232</v>
      </c>
      <c r="G65" s="24"/>
      <c r="H65" s="24">
        <v>2022</v>
      </c>
      <c r="I65" s="42">
        <v>2100</v>
      </c>
      <c r="J65" s="26" t="s">
        <v>26</v>
      </c>
      <c r="K65" s="42">
        <v>2100</v>
      </c>
      <c r="L65" s="24" t="s">
        <v>119</v>
      </c>
      <c r="M65" s="24" t="s">
        <v>120</v>
      </c>
      <c r="N65" s="29" t="s">
        <v>160</v>
      </c>
      <c r="O65" s="29" t="s">
        <v>161</v>
      </c>
      <c r="P65" s="24"/>
      <c r="Q65" s="50" t="s">
        <v>74</v>
      </c>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row>
    <row r="66" spans="1:215" s="3" customFormat="1" ht="156.75" customHeight="1">
      <c r="A66" s="27">
        <v>30</v>
      </c>
      <c r="B66" s="31" t="s">
        <v>233</v>
      </c>
      <c r="C66" s="26" t="s">
        <v>234</v>
      </c>
      <c r="D66" s="24" t="s">
        <v>22</v>
      </c>
      <c r="E66" s="24" t="s">
        <v>74</v>
      </c>
      <c r="F66" s="26" t="s">
        <v>235</v>
      </c>
      <c r="G66" s="24" t="s">
        <v>25</v>
      </c>
      <c r="H66" s="24" t="s">
        <v>236</v>
      </c>
      <c r="I66" s="42">
        <v>18000</v>
      </c>
      <c r="J66" s="26" t="s">
        <v>237</v>
      </c>
      <c r="K66" s="42">
        <v>3000</v>
      </c>
      <c r="L66" s="24" t="s">
        <v>238</v>
      </c>
      <c r="M66" s="24" t="s">
        <v>239</v>
      </c>
      <c r="N66" s="29" t="s">
        <v>160</v>
      </c>
      <c r="O66" s="29" t="s">
        <v>161</v>
      </c>
      <c r="P66" s="29" t="s">
        <v>174</v>
      </c>
      <c r="Q66" s="50" t="s">
        <v>74</v>
      </c>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row>
    <row r="67" spans="1:17" s="3" customFormat="1" ht="87.75" customHeight="1">
      <c r="A67" s="27">
        <v>31</v>
      </c>
      <c r="B67" s="24">
        <v>11</v>
      </c>
      <c r="C67" s="26" t="s">
        <v>240</v>
      </c>
      <c r="D67" s="24" t="s">
        <v>99</v>
      </c>
      <c r="E67" s="24" t="s">
        <v>74</v>
      </c>
      <c r="F67" s="26" t="s">
        <v>241</v>
      </c>
      <c r="G67" s="24" t="s">
        <v>25</v>
      </c>
      <c r="H67" s="24">
        <v>2022</v>
      </c>
      <c r="I67" s="42">
        <v>500</v>
      </c>
      <c r="J67" s="26" t="s">
        <v>26</v>
      </c>
      <c r="K67" s="42">
        <v>500</v>
      </c>
      <c r="L67" s="24" t="s">
        <v>242</v>
      </c>
      <c r="M67" s="24" t="s">
        <v>243</v>
      </c>
      <c r="N67" s="24" t="s">
        <v>244</v>
      </c>
      <c r="O67" s="24" t="s">
        <v>243</v>
      </c>
      <c r="P67" s="24" t="s">
        <v>245</v>
      </c>
      <c r="Q67" s="52" t="s">
        <v>74</v>
      </c>
    </row>
    <row r="68" spans="1:215" s="3" customFormat="1" ht="24.75" customHeight="1">
      <c r="A68" s="25"/>
      <c r="B68" s="24" t="str">
        <f>"(四)通信("&amp;SUBTOTAL(3,E69:E69)&amp;"个)"</f>
        <v>(四)通信(1个)</v>
      </c>
      <c r="C68" s="26"/>
      <c r="D68" s="24" t="s">
        <v>20</v>
      </c>
      <c r="E68" s="24"/>
      <c r="F68" s="26" t="s">
        <v>20</v>
      </c>
      <c r="G68" s="24"/>
      <c r="H68" s="24"/>
      <c r="I68" s="42">
        <f>SUBTOTAL(9,I69)</f>
        <v>18000</v>
      </c>
      <c r="J68" s="26" t="s">
        <v>20</v>
      </c>
      <c r="K68" s="42">
        <f>SUBTOTAL(9,K69)</f>
        <v>18000</v>
      </c>
      <c r="L68" s="24" t="s">
        <v>20</v>
      </c>
      <c r="M68" s="24" t="s">
        <v>20</v>
      </c>
      <c r="N68" s="24" t="s">
        <v>20</v>
      </c>
      <c r="O68" s="24" t="s">
        <v>20</v>
      </c>
      <c r="P68" s="24"/>
      <c r="Q68" s="48"/>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row>
    <row r="69" spans="1:215" s="3" customFormat="1" ht="43.5" customHeight="1">
      <c r="A69" s="27">
        <v>32</v>
      </c>
      <c r="B69" s="24">
        <v>1</v>
      </c>
      <c r="C69" s="26" t="s">
        <v>246</v>
      </c>
      <c r="D69" s="24" t="s">
        <v>22</v>
      </c>
      <c r="E69" s="24" t="s">
        <v>74</v>
      </c>
      <c r="F69" s="26" t="s">
        <v>247</v>
      </c>
      <c r="G69" s="24" t="s">
        <v>25</v>
      </c>
      <c r="H69" s="24">
        <v>2022</v>
      </c>
      <c r="I69" s="42">
        <v>18000</v>
      </c>
      <c r="J69" s="43" t="s">
        <v>26</v>
      </c>
      <c r="K69" s="42">
        <v>18000</v>
      </c>
      <c r="L69" s="24" t="s">
        <v>248</v>
      </c>
      <c r="M69" s="24" t="s">
        <v>249</v>
      </c>
      <c r="N69" s="24" t="s">
        <v>250</v>
      </c>
      <c r="O69" s="24" t="s">
        <v>251</v>
      </c>
      <c r="P69" s="24" t="s">
        <v>252</v>
      </c>
      <c r="Q69" s="50" t="s">
        <v>74</v>
      </c>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row>
    <row r="70" spans="1:215" s="3" customFormat="1" ht="24.75" customHeight="1">
      <c r="A70" s="25"/>
      <c r="B70" s="24" t="str">
        <f>"(五)国土("&amp;SUBTOTAL(3,E71:E85)&amp;"个)"</f>
        <v>(五)国土(4个)</v>
      </c>
      <c r="C70" s="26"/>
      <c r="D70" s="24" t="s">
        <v>20</v>
      </c>
      <c r="E70" s="24"/>
      <c r="F70" s="26" t="s">
        <v>20</v>
      </c>
      <c r="G70" s="24"/>
      <c r="H70" s="24"/>
      <c r="I70" s="42">
        <f>SUBTOTAL(9,I71,I83:I85)</f>
        <v>188105</v>
      </c>
      <c r="J70" s="26" t="s">
        <v>20</v>
      </c>
      <c r="K70" s="42">
        <f>SUBTOTAL(9,K71,K83:K85)</f>
        <v>43690</v>
      </c>
      <c r="L70" s="24" t="s">
        <v>20</v>
      </c>
      <c r="M70" s="24" t="s">
        <v>20</v>
      </c>
      <c r="N70" s="24" t="s">
        <v>20</v>
      </c>
      <c r="O70" s="24" t="s">
        <v>20</v>
      </c>
      <c r="P70" s="24"/>
      <c r="Q70" s="48"/>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row>
    <row r="71" spans="1:215" s="3" customFormat="1" ht="45" customHeight="1">
      <c r="A71" s="27">
        <v>33</v>
      </c>
      <c r="B71" s="24">
        <v>1</v>
      </c>
      <c r="C71" s="24" t="s">
        <v>253</v>
      </c>
      <c r="D71" s="24" t="s">
        <v>22</v>
      </c>
      <c r="E71" s="24" t="s">
        <v>23</v>
      </c>
      <c r="F71" s="26" t="s">
        <v>254</v>
      </c>
      <c r="G71" s="24" t="s">
        <v>67</v>
      </c>
      <c r="H71" s="24" t="s">
        <v>88</v>
      </c>
      <c r="I71" s="42">
        <v>50590</v>
      </c>
      <c r="J71" s="43" t="s">
        <v>26</v>
      </c>
      <c r="K71" s="42">
        <v>17190</v>
      </c>
      <c r="L71" s="29" t="s">
        <v>255</v>
      </c>
      <c r="M71" s="29" t="s">
        <v>111</v>
      </c>
      <c r="N71" s="29" t="s">
        <v>256</v>
      </c>
      <c r="O71" s="24" t="s">
        <v>257</v>
      </c>
      <c r="P71" s="24" t="s">
        <v>114</v>
      </c>
      <c r="Q71" s="50" t="s">
        <v>23</v>
      </c>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row>
    <row r="72" spans="1:215" s="3" customFormat="1" ht="66" customHeight="1">
      <c r="A72" s="25"/>
      <c r="B72" s="31" t="s">
        <v>32</v>
      </c>
      <c r="C72" s="43" t="s">
        <v>258</v>
      </c>
      <c r="D72" s="24" t="s">
        <v>22</v>
      </c>
      <c r="E72" s="24"/>
      <c r="F72" s="26" t="s">
        <v>259</v>
      </c>
      <c r="G72" s="24"/>
      <c r="H72" s="24" t="s">
        <v>88</v>
      </c>
      <c r="I72" s="42">
        <v>4800</v>
      </c>
      <c r="J72" s="43" t="s">
        <v>26</v>
      </c>
      <c r="K72" s="42">
        <v>1640</v>
      </c>
      <c r="L72" s="29" t="s">
        <v>255</v>
      </c>
      <c r="M72" s="29" t="s">
        <v>111</v>
      </c>
      <c r="N72" s="29" t="s">
        <v>256</v>
      </c>
      <c r="O72" s="24" t="s">
        <v>257</v>
      </c>
      <c r="P72" s="24"/>
      <c r="Q72" s="48" t="s">
        <v>23</v>
      </c>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row>
    <row r="73" spans="1:215" s="3" customFormat="1" ht="66.75" customHeight="1">
      <c r="A73" s="25"/>
      <c r="B73" s="31" t="s">
        <v>37</v>
      </c>
      <c r="C73" s="43" t="s">
        <v>260</v>
      </c>
      <c r="D73" s="24" t="s">
        <v>22</v>
      </c>
      <c r="E73" s="24"/>
      <c r="F73" s="26" t="s">
        <v>261</v>
      </c>
      <c r="G73" s="24"/>
      <c r="H73" s="24" t="s">
        <v>88</v>
      </c>
      <c r="I73" s="42">
        <v>4810</v>
      </c>
      <c r="J73" s="43" t="s">
        <v>26</v>
      </c>
      <c r="K73" s="42">
        <v>1640</v>
      </c>
      <c r="L73" s="29" t="s">
        <v>255</v>
      </c>
      <c r="M73" s="29" t="s">
        <v>111</v>
      </c>
      <c r="N73" s="29" t="s">
        <v>256</v>
      </c>
      <c r="O73" s="24" t="s">
        <v>257</v>
      </c>
      <c r="P73" s="24"/>
      <c r="Q73" s="48" t="s">
        <v>23</v>
      </c>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row>
    <row r="74" spans="1:215" s="3" customFormat="1" ht="54" customHeight="1">
      <c r="A74" s="25"/>
      <c r="B74" s="31" t="s">
        <v>40</v>
      </c>
      <c r="C74" s="43" t="s">
        <v>262</v>
      </c>
      <c r="D74" s="24" t="s">
        <v>22</v>
      </c>
      <c r="E74" s="24"/>
      <c r="F74" s="26" t="s">
        <v>263</v>
      </c>
      <c r="G74" s="24"/>
      <c r="H74" s="24" t="s">
        <v>88</v>
      </c>
      <c r="I74" s="42">
        <v>4830</v>
      </c>
      <c r="J74" s="43" t="s">
        <v>26</v>
      </c>
      <c r="K74" s="42">
        <v>1640</v>
      </c>
      <c r="L74" s="29" t="s">
        <v>255</v>
      </c>
      <c r="M74" s="29" t="s">
        <v>111</v>
      </c>
      <c r="N74" s="29" t="s">
        <v>256</v>
      </c>
      <c r="O74" s="24" t="s">
        <v>257</v>
      </c>
      <c r="P74" s="24"/>
      <c r="Q74" s="48" t="s">
        <v>23</v>
      </c>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row>
    <row r="75" spans="1:215" s="3" customFormat="1" ht="66" customHeight="1">
      <c r="A75" s="25"/>
      <c r="B75" s="31" t="s">
        <v>43</v>
      </c>
      <c r="C75" s="43" t="s">
        <v>264</v>
      </c>
      <c r="D75" s="24" t="s">
        <v>22</v>
      </c>
      <c r="E75" s="24"/>
      <c r="F75" s="26" t="s">
        <v>265</v>
      </c>
      <c r="G75" s="24"/>
      <c r="H75" s="24" t="s">
        <v>88</v>
      </c>
      <c r="I75" s="42">
        <v>3950</v>
      </c>
      <c r="J75" s="43" t="s">
        <v>26</v>
      </c>
      <c r="K75" s="42">
        <v>1340</v>
      </c>
      <c r="L75" s="29" t="s">
        <v>255</v>
      </c>
      <c r="M75" s="29" t="s">
        <v>111</v>
      </c>
      <c r="N75" s="29" t="s">
        <v>256</v>
      </c>
      <c r="O75" s="24" t="s">
        <v>257</v>
      </c>
      <c r="P75" s="24"/>
      <c r="Q75" s="48" t="s">
        <v>23</v>
      </c>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row>
    <row r="76" spans="1:215" s="3" customFormat="1" ht="54" customHeight="1">
      <c r="A76" s="25"/>
      <c r="B76" s="31" t="s">
        <v>46</v>
      </c>
      <c r="C76" s="43" t="s">
        <v>266</v>
      </c>
      <c r="D76" s="24" t="s">
        <v>22</v>
      </c>
      <c r="E76" s="24"/>
      <c r="F76" s="26" t="s">
        <v>267</v>
      </c>
      <c r="G76" s="24"/>
      <c r="H76" s="24" t="s">
        <v>88</v>
      </c>
      <c r="I76" s="42">
        <v>4830</v>
      </c>
      <c r="J76" s="43" t="s">
        <v>26</v>
      </c>
      <c r="K76" s="42">
        <v>1640</v>
      </c>
      <c r="L76" s="29" t="s">
        <v>255</v>
      </c>
      <c r="M76" s="29" t="s">
        <v>111</v>
      </c>
      <c r="N76" s="29" t="s">
        <v>256</v>
      </c>
      <c r="O76" s="24" t="s">
        <v>257</v>
      </c>
      <c r="P76" s="24"/>
      <c r="Q76" s="48" t="s">
        <v>23</v>
      </c>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row>
    <row r="77" spans="1:215" s="3" customFormat="1" ht="63" customHeight="1">
      <c r="A77" s="25"/>
      <c r="B77" s="31" t="s">
        <v>49</v>
      </c>
      <c r="C77" s="43" t="s">
        <v>268</v>
      </c>
      <c r="D77" s="24" t="s">
        <v>22</v>
      </c>
      <c r="E77" s="24"/>
      <c r="F77" s="26" t="s">
        <v>269</v>
      </c>
      <c r="G77" s="24"/>
      <c r="H77" s="24" t="s">
        <v>88</v>
      </c>
      <c r="I77" s="42">
        <v>5710</v>
      </c>
      <c r="J77" s="43" t="s">
        <v>26</v>
      </c>
      <c r="K77" s="42">
        <v>1940</v>
      </c>
      <c r="L77" s="29" t="s">
        <v>255</v>
      </c>
      <c r="M77" s="29" t="s">
        <v>111</v>
      </c>
      <c r="N77" s="29" t="s">
        <v>256</v>
      </c>
      <c r="O77" s="24" t="s">
        <v>257</v>
      </c>
      <c r="P77" s="24"/>
      <c r="Q77" s="48" t="s">
        <v>23</v>
      </c>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c r="GP77" s="49"/>
      <c r="GQ77" s="49"/>
      <c r="GR77" s="49"/>
      <c r="GS77" s="49"/>
      <c r="GT77" s="49"/>
      <c r="GU77" s="49"/>
      <c r="GV77" s="49"/>
      <c r="GW77" s="49"/>
      <c r="GX77" s="49"/>
      <c r="GY77" s="49"/>
      <c r="GZ77" s="49"/>
      <c r="HA77" s="49"/>
      <c r="HB77" s="49"/>
      <c r="HC77" s="49"/>
      <c r="HD77" s="49"/>
      <c r="HE77" s="49"/>
      <c r="HF77" s="49"/>
      <c r="HG77" s="49"/>
    </row>
    <row r="78" spans="1:215" s="3" customFormat="1" ht="54" customHeight="1">
      <c r="A78" s="25"/>
      <c r="B78" s="31" t="s">
        <v>52</v>
      </c>
      <c r="C78" s="43" t="s">
        <v>270</v>
      </c>
      <c r="D78" s="24" t="s">
        <v>22</v>
      </c>
      <c r="E78" s="24"/>
      <c r="F78" s="26" t="s">
        <v>271</v>
      </c>
      <c r="G78" s="24"/>
      <c r="H78" s="24" t="s">
        <v>88</v>
      </c>
      <c r="I78" s="42">
        <v>4280</v>
      </c>
      <c r="J78" s="43" t="s">
        <v>26</v>
      </c>
      <c r="K78" s="42">
        <v>1450</v>
      </c>
      <c r="L78" s="29" t="s">
        <v>255</v>
      </c>
      <c r="M78" s="29" t="s">
        <v>111</v>
      </c>
      <c r="N78" s="29" t="s">
        <v>256</v>
      </c>
      <c r="O78" s="24" t="s">
        <v>257</v>
      </c>
      <c r="P78" s="24"/>
      <c r="Q78" s="48" t="s">
        <v>23</v>
      </c>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49"/>
      <c r="FN78" s="49"/>
      <c r="FO78" s="49"/>
      <c r="FP78" s="49"/>
      <c r="FQ78" s="49"/>
      <c r="FR78" s="49"/>
      <c r="FS78" s="49"/>
      <c r="FT78" s="49"/>
      <c r="FU78" s="49"/>
      <c r="FV78" s="49"/>
      <c r="FW78" s="49"/>
      <c r="FX78" s="49"/>
      <c r="FY78" s="49"/>
      <c r="FZ78" s="49"/>
      <c r="GA78" s="49"/>
      <c r="GB78" s="49"/>
      <c r="GC78" s="49"/>
      <c r="GD78" s="49"/>
      <c r="GE78" s="49"/>
      <c r="GF78" s="49"/>
      <c r="GG78" s="49"/>
      <c r="GH78" s="49"/>
      <c r="GI78" s="49"/>
      <c r="GJ78" s="49"/>
      <c r="GK78" s="49"/>
      <c r="GL78" s="49"/>
      <c r="GM78" s="49"/>
      <c r="GN78" s="49"/>
      <c r="GO78" s="49"/>
      <c r="GP78" s="49"/>
      <c r="GQ78" s="49"/>
      <c r="GR78" s="49"/>
      <c r="GS78" s="49"/>
      <c r="GT78" s="49"/>
      <c r="GU78" s="49"/>
      <c r="GV78" s="49"/>
      <c r="GW78" s="49"/>
      <c r="GX78" s="49"/>
      <c r="GY78" s="49"/>
      <c r="GZ78" s="49"/>
      <c r="HA78" s="49"/>
      <c r="HB78" s="49"/>
      <c r="HC78" s="49"/>
      <c r="HD78" s="49"/>
      <c r="HE78" s="49"/>
      <c r="HF78" s="49"/>
      <c r="HG78" s="49"/>
    </row>
    <row r="79" spans="1:215" s="3" customFormat="1" ht="54" customHeight="1">
      <c r="A79" s="25"/>
      <c r="B79" s="31" t="s">
        <v>55</v>
      </c>
      <c r="C79" s="43" t="s">
        <v>272</v>
      </c>
      <c r="D79" s="24" t="s">
        <v>22</v>
      </c>
      <c r="E79" s="24"/>
      <c r="F79" s="26" t="s">
        <v>273</v>
      </c>
      <c r="G79" s="24"/>
      <c r="H79" s="24" t="s">
        <v>88</v>
      </c>
      <c r="I79" s="42">
        <v>5910</v>
      </c>
      <c r="J79" s="43" t="s">
        <v>26</v>
      </c>
      <c r="K79" s="42">
        <v>2010</v>
      </c>
      <c r="L79" s="29" t="s">
        <v>255</v>
      </c>
      <c r="M79" s="29" t="s">
        <v>111</v>
      </c>
      <c r="N79" s="29" t="s">
        <v>256</v>
      </c>
      <c r="O79" s="24" t="s">
        <v>257</v>
      </c>
      <c r="P79" s="24"/>
      <c r="Q79" s="48" t="s">
        <v>23</v>
      </c>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c r="EW79" s="49"/>
      <c r="EX79" s="49"/>
      <c r="EY79" s="49"/>
      <c r="EZ79" s="49"/>
      <c r="FA79" s="49"/>
      <c r="FB79" s="49"/>
      <c r="FC79" s="49"/>
      <c r="FD79" s="49"/>
      <c r="FE79" s="49"/>
      <c r="FF79" s="49"/>
      <c r="FG79" s="49"/>
      <c r="FH79" s="49"/>
      <c r="FI79" s="49"/>
      <c r="FJ79" s="49"/>
      <c r="FK79" s="49"/>
      <c r="FL79" s="49"/>
      <c r="FM79" s="49"/>
      <c r="FN79" s="49"/>
      <c r="FO79" s="49"/>
      <c r="FP79" s="49"/>
      <c r="FQ79" s="49"/>
      <c r="FR79" s="49"/>
      <c r="FS79" s="49"/>
      <c r="FT79" s="49"/>
      <c r="FU79" s="49"/>
      <c r="FV79" s="49"/>
      <c r="FW79" s="49"/>
      <c r="FX79" s="49"/>
      <c r="FY79" s="49"/>
      <c r="FZ79" s="49"/>
      <c r="GA79" s="49"/>
      <c r="GB79" s="49"/>
      <c r="GC79" s="49"/>
      <c r="GD79" s="49"/>
      <c r="GE79" s="49"/>
      <c r="GF79" s="49"/>
      <c r="GG79" s="49"/>
      <c r="GH79" s="49"/>
      <c r="GI79" s="49"/>
      <c r="GJ79" s="49"/>
      <c r="GK79" s="49"/>
      <c r="GL79" s="49"/>
      <c r="GM79" s="49"/>
      <c r="GN79" s="49"/>
      <c r="GO79" s="49"/>
      <c r="GP79" s="49"/>
      <c r="GQ79" s="49"/>
      <c r="GR79" s="49"/>
      <c r="GS79" s="49"/>
      <c r="GT79" s="49"/>
      <c r="GU79" s="49"/>
      <c r="GV79" s="49"/>
      <c r="GW79" s="49"/>
      <c r="GX79" s="49"/>
      <c r="GY79" s="49"/>
      <c r="GZ79" s="49"/>
      <c r="HA79" s="49"/>
      <c r="HB79" s="49"/>
      <c r="HC79" s="49"/>
      <c r="HD79" s="49"/>
      <c r="HE79" s="49"/>
      <c r="HF79" s="49"/>
      <c r="HG79" s="49"/>
    </row>
    <row r="80" spans="1:215" s="3" customFormat="1" ht="54" customHeight="1">
      <c r="A80" s="25"/>
      <c r="B80" s="31" t="s">
        <v>58</v>
      </c>
      <c r="C80" s="43" t="s">
        <v>274</v>
      </c>
      <c r="D80" s="24" t="s">
        <v>22</v>
      </c>
      <c r="E80" s="24"/>
      <c r="F80" s="26" t="s">
        <v>275</v>
      </c>
      <c r="G80" s="24"/>
      <c r="H80" s="24" t="s">
        <v>88</v>
      </c>
      <c r="I80" s="42">
        <v>1920</v>
      </c>
      <c r="J80" s="43" t="s">
        <v>26</v>
      </c>
      <c r="K80" s="42">
        <v>650</v>
      </c>
      <c r="L80" s="29" t="s">
        <v>255</v>
      </c>
      <c r="M80" s="29" t="s">
        <v>111</v>
      </c>
      <c r="N80" s="29" t="s">
        <v>256</v>
      </c>
      <c r="O80" s="24" t="s">
        <v>257</v>
      </c>
      <c r="P80" s="24"/>
      <c r="Q80" s="48" t="s">
        <v>23</v>
      </c>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c r="GB80" s="49"/>
      <c r="GC80" s="49"/>
      <c r="GD80" s="49"/>
      <c r="GE80" s="49"/>
      <c r="GF80" s="49"/>
      <c r="GG80" s="49"/>
      <c r="GH80" s="49"/>
      <c r="GI80" s="49"/>
      <c r="GJ80" s="49"/>
      <c r="GK80" s="49"/>
      <c r="GL80" s="49"/>
      <c r="GM80" s="49"/>
      <c r="GN80" s="49"/>
      <c r="GO80" s="49"/>
      <c r="GP80" s="49"/>
      <c r="GQ80" s="49"/>
      <c r="GR80" s="49"/>
      <c r="GS80" s="49"/>
      <c r="GT80" s="49"/>
      <c r="GU80" s="49"/>
      <c r="GV80" s="49"/>
      <c r="GW80" s="49"/>
      <c r="GX80" s="49"/>
      <c r="GY80" s="49"/>
      <c r="GZ80" s="49"/>
      <c r="HA80" s="49"/>
      <c r="HB80" s="49"/>
      <c r="HC80" s="49"/>
      <c r="HD80" s="49"/>
      <c r="HE80" s="49"/>
      <c r="HF80" s="49"/>
      <c r="HG80" s="49"/>
    </row>
    <row r="81" spans="1:215" s="3" customFormat="1" ht="54" customHeight="1">
      <c r="A81" s="25"/>
      <c r="B81" s="31" t="s">
        <v>61</v>
      </c>
      <c r="C81" s="43" t="s">
        <v>276</v>
      </c>
      <c r="D81" s="24" t="s">
        <v>22</v>
      </c>
      <c r="E81" s="24"/>
      <c r="F81" s="26" t="s">
        <v>277</v>
      </c>
      <c r="G81" s="24"/>
      <c r="H81" s="24" t="s">
        <v>88</v>
      </c>
      <c r="I81" s="42">
        <v>4780</v>
      </c>
      <c r="J81" s="43" t="s">
        <v>26</v>
      </c>
      <c r="K81" s="42">
        <v>1620</v>
      </c>
      <c r="L81" s="29" t="s">
        <v>255</v>
      </c>
      <c r="M81" s="29" t="s">
        <v>111</v>
      </c>
      <c r="N81" s="29" t="s">
        <v>256</v>
      </c>
      <c r="O81" s="24" t="s">
        <v>257</v>
      </c>
      <c r="P81" s="24"/>
      <c r="Q81" s="48" t="s">
        <v>23</v>
      </c>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row>
    <row r="82" spans="1:215" s="3" customFormat="1" ht="36">
      <c r="A82" s="25"/>
      <c r="B82" s="31" t="s">
        <v>278</v>
      </c>
      <c r="C82" s="43" t="s">
        <v>279</v>
      </c>
      <c r="D82" s="24" t="s">
        <v>22</v>
      </c>
      <c r="E82" s="24"/>
      <c r="F82" s="26" t="s">
        <v>280</v>
      </c>
      <c r="G82" s="24"/>
      <c r="H82" s="24" t="s">
        <v>88</v>
      </c>
      <c r="I82" s="42">
        <v>4770</v>
      </c>
      <c r="J82" s="43" t="s">
        <v>26</v>
      </c>
      <c r="K82" s="42">
        <v>1620</v>
      </c>
      <c r="L82" s="29" t="s">
        <v>255</v>
      </c>
      <c r="M82" s="29" t="s">
        <v>111</v>
      </c>
      <c r="N82" s="29" t="s">
        <v>256</v>
      </c>
      <c r="O82" s="24" t="s">
        <v>257</v>
      </c>
      <c r="P82" s="24"/>
      <c r="Q82" s="48" t="s">
        <v>23</v>
      </c>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c r="GM82" s="49"/>
      <c r="GN82" s="49"/>
      <c r="GO82" s="49"/>
      <c r="GP82" s="49"/>
      <c r="GQ82" s="49"/>
      <c r="GR82" s="49"/>
      <c r="GS82" s="49"/>
      <c r="GT82" s="49"/>
      <c r="GU82" s="49"/>
      <c r="GV82" s="49"/>
      <c r="GW82" s="49"/>
      <c r="GX82" s="49"/>
      <c r="GY82" s="49"/>
      <c r="GZ82" s="49"/>
      <c r="HA82" s="49"/>
      <c r="HB82" s="49"/>
      <c r="HC82" s="49"/>
      <c r="HD82" s="49"/>
      <c r="HE82" s="49"/>
      <c r="HF82" s="49"/>
      <c r="HG82" s="49"/>
    </row>
    <row r="83" spans="1:215" s="3" customFormat="1" ht="120.75" customHeight="1">
      <c r="A83" s="27">
        <v>34</v>
      </c>
      <c r="B83" s="29">
        <v>2</v>
      </c>
      <c r="C83" s="24" t="s">
        <v>281</v>
      </c>
      <c r="D83" s="24" t="s">
        <v>22</v>
      </c>
      <c r="E83" s="24" t="s">
        <v>23</v>
      </c>
      <c r="F83" s="43" t="s">
        <v>282</v>
      </c>
      <c r="G83" s="29" t="s">
        <v>25</v>
      </c>
      <c r="H83" s="29" t="s">
        <v>104</v>
      </c>
      <c r="I83" s="42">
        <v>120000</v>
      </c>
      <c r="J83" s="43" t="s">
        <v>283</v>
      </c>
      <c r="K83" s="42">
        <v>23000</v>
      </c>
      <c r="L83" s="29" t="s">
        <v>255</v>
      </c>
      <c r="M83" s="29" t="s">
        <v>111</v>
      </c>
      <c r="N83" s="29" t="s">
        <v>284</v>
      </c>
      <c r="O83" s="24" t="s">
        <v>285</v>
      </c>
      <c r="P83" s="24" t="s">
        <v>286</v>
      </c>
      <c r="Q83" s="59" t="s">
        <v>23</v>
      </c>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c r="EV83" s="49"/>
      <c r="EW83" s="49"/>
      <c r="EX83" s="49"/>
      <c r="EY83" s="49"/>
      <c r="EZ83" s="49"/>
      <c r="FA83" s="49"/>
      <c r="FB83" s="49"/>
      <c r="FC83" s="49"/>
      <c r="FD83" s="49"/>
      <c r="FE83" s="49"/>
      <c r="FF83" s="49"/>
      <c r="FG83" s="49"/>
      <c r="FH83" s="49"/>
      <c r="FI83" s="49"/>
      <c r="FJ83" s="49"/>
      <c r="FK83" s="49"/>
      <c r="FL83" s="49"/>
      <c r="FM83" s="49"/>
      <c r="FN83" s="49"/>
      <c r="FO83" s="49"/>
      <c r="FP83" s="49"/>
      <c r="FQ83" s="49"/>
      <c r="FR83" s="49"/>
      <c r="FS83" s="49"/>
      <c r="FT83" s="49"/>
      <c r="FU83" s="49"/>
      <c r="FV83" s="49"/>
      <c r="FW83" s="49"/>
      <c r="FX83" s="49"/>
      <c r="FY83" s="49"/>
      <c r="FZ83" s="49"/>
      <c r="GA83" s="49"/>
      <c r="GB83" s="49"/>
      <c r="GC83" s="49"/>
      <c r="GD83" s="49"/>
      <c r="GE83" s="49"/>
      <c r="GF83" s="49"/>
      <c r="GG83" s="49"/>
      <c r="GH83" s="49"/>
      <c r="GI83" s="49"/>
      <c r="GJ83" s="49"/>
      <c r="GK83" s="49"/>
      <c r="GL83" s="49"/>
      <c r="GM83" s="49"/>
      <c r="GN83" s="49"/>
      <c r="GO83" s="49"/>
      <c r="GP83" s="49"/>
      <c r="GQ83" s="49"/>
      <c r="GR83" s="49"/>
      <c r="GS83" s="49"/>
      <c r="GT83" s="49"/>
      <c r="GU83" s="49"/>
      <c r="GV83" s="49"/>
      <c r="GW83" s="49"/>
      <c r="GX83" s="49"/>
      <c r="GY83" s="49"/>
      <c r="GZ83" s="49"/>
      <c r="HA83" s="49"/>
      <c r="HB83" s="49"/>
      <c r="HC83" s="49"/>
      <c r="HD83" s="49"/>
      <c r="HE83" s="49"/>
      <c r="HF83" s="49"/>
      <c r="HG83" s="49"/>
    </row>
    <row r="84" spans="1:215" s="3" customFormat="1" ht="60" customHeight="1">
      <c r="A84" s="27">
        <v>35</v>
      </c>
      <c r="B84" s="29">
        <v>3</v>
      </c>
      <c r="C84" s="43" t="s">
        <v>287</v>
      </c>
      <c r="D84" s="24" t="s">
        <v>22</v>
      </c>
      <c r="E84" s="24" t="s">
        <v>74</v>
      </c>
      <c r="F84" s="43" t="s">
        <v>288</v>
      </c>
      <c r="G84" s="29" t="s">
        <v>95</v>
      </c>
      <c r="H84" s="29" t="s">
        <v>289</v>
      </c>
      <c r="I84" s="42">
        <v>10000</v>
      </c>
      <c r="J84" s="43" t="s">
        <v>290</v>
      </c>
      <c r="K84" s="42">
        <v>1000</v>
      </c>
      <c r="L84" s="29" t="s">
        <v>256</v>
      </c>
      <c r="M84" s="29" t="s">
        <v>257</v>
      </c>
      <c r="N84" s="29" t="s">
        <v>256</v>
      </c>
      <c r="O84" s="29" t="s">
        <v>257</v>
      </c>
      <c r="P84" s="24" t="s">
        <v>114</v>
      </c>
      <c r="Q84" s="53" t="s">
        <v>74</v>
      </c>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c r="GM84" s="49"/>
      <c r="GN84" s="49"/>
      <c r="GO84" s="49"/>
      <c r="GP84" s="49"/>
      <c r="GQ84" s="49"/>
      <c r="GR84" s="49"/>
      <c r="GS84" s="49"/>
      <c r="GT84" s="49"/>
      <c r="GU84" s="49"/>
      <c r="GV84" s="49"/>
      <c r="GW84" s="49"/>
      <c r="GX84" s="49"/>
      <c r="GY84" s="49"/>
      <c r="GZ84" s="49"/>
      <c r="HA84" s="49"/>
      <c r="HB84" s="49"/>
      <c r="HC84" s="49"/>
      <c r="HD84" s="49"/>
      <c r="HE84" s="49"/>
      <c r="HF84" s="49"/>
      <c r="HG84" s="49"/>
    </row>
    <row r="85" spans="1:215" s="3" customFormat="1" ht="84.75" customHeight="1">
      <c r="A85" s="27">
        <v>36</v>
      </c>
      <c r="B85" s="29">
        <v>4</v>
      </c>
      <c r="C85" s="43" t="s">
        <v>291</v>
      </c>
      <c r="D85" s="24" t="s">
        <v>22</v>
      </c>
      <c r="E85" s="24" t="s">
        <v>74</v>
      </c>
      <c r="F85" s="26" t="s">
        <v>292</v>
      </c>
      <c r="G85" s="24" t="s">
        <v>25</v>
      </c>
      <c r="H85" s="24" t="s">
        <v>96</v>
      </c>
      <c r="I85" s="42">
        <v>7515</v>
      </c>
      <c r="J85" s="26" t="s">
        <v>293</v>
      </c>
      <c r="K85" s="42">
        <v>2500</v>
      </c>
      <c r="L85" s="29" t="s">
        <v>255</v>
      </c>
      <c r="M85" s="29" t="s">
        <v>111</v>
      </c>
      <c r="N85" s="29" t="s">
        <v>256</v>
      </c>
      <c r="O85" s="24" t="s">
        <v>257</v>
      </c>
      <c r="P85" s="24" t="s">
        <v>114</v>
      </c>
      <c r="Q85" s="52" t="s">
        <v>74</v>
      </c>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c r="GB85" s="49"/>
      <c r="GC85" s="49"/>
      <c r="GD85" s="49"/>
      <c r="GE85" s="49"/>
      <c r="GF85" s="49"/>
      <c r="GG85" s="49"/>
      <c r="GH85" s="49"/>
      <c r="GI85" s="49"/>
      <c r="GJ85" s="49"/>
      <c r="GK85" s="49"/>
      <c r="GL85" s="49"/>
      <c r="GM85" s="49"/>
      <c r="GN85" s="49"/>
      <c r="GO85" s="49"/>
      <c r="GP85" s="49"/>
      <c r="GQ85" s="49"/>
      <c r="GR85" s="49"/>
      <c r="GS85" s="49"/>
      <c r="GT85" s="49"/>
      <c r="GU85" s="49"/>
      <c r="GV85" s="49"/>
      <c r="GW85" s="49"/>
      <c r="GX85" s="49"/>
      <c r="GY85" s="49"/>
      <c r="GZ85" s="49"/>
      <c r="HA85" s="49"/>
      <c r="HB85" s="49"/>
      <c r="HC85" s="49"/>
      <c r="HD85" s="49"/>
      <c r="HE85" s="49"/>
      <c r="HF85" s="49"/>
      <c r="HG85" s="49"/>
    </row>
    <row r="86" spans="1:215" s="3" customFormat="1" ht="24.75" customHeight="1">
      <c r="A86" s="25"/>
      <c r="B86" s="24" t="str">
        <f>"(六)园区建设
("&amp;SUBTOTAL(3,E87:E90)&amp;"个)"</f>
        <v>(六)园区建设
(4个)</v>
      </c>
      <c r="C86" s="26"/>
      <c r="D86" s="24" t="s">
        <v>20</v>
      </c>
      <c r="E86" s="24"/>
      <c r="F86" s="26" t="s">
        <v>20</v>
      </c>
      <c r="G86" s="24"/>
      <c r="H86" s="24"/>
      <c r="I86" s="42">
        <f>SUBTOTAL(9,I87:I90)</f>
        <v>457500</v>
      </c>
      <c r="J86" s="26" t="s">
        <v>20</v>
      </c>
      <c r="K86" s="42">
        <f>SUBTOTAL(9,K87:K90)</f>
        <v>77000</v>
      </c>
      <c r="L86" s="24" t="s">
        <v>20</v>
      </c>
      <c r="M86" s="24" t="s">
        <v>20</v>
      </c>
      <c r="N86" s="24" t="s">
        <v>20</v>
      </c>
      <c r="O86" s="24" t="s">
        <v>20</v>
      </c>
      <c r="P86" s="24"/>
      <c r="Q86" s="48"/>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c r="GX86" s="49"/>
      <c r="GY86" s="49"/>
      <c r="GZ86" s="49"/>
      <c r="HA86" s="49"/>
      <c r="HB86" s="49"/>
      <c r="HC86" s="49"/>
      <c r="HD86" s="49"/>
      <c r="HE86" s="49"/>
      <c r="HF86" s="49"/>
      <c r="HG86" s="49"/>
    </row>
    <row r="87" spans="1:215" s="3" customFormat="1" ht="93" customHeight="1">
      <c r="A87" s="27">
        <v>37</v>
      </c>
      <c r="B87" s="24">
        <v>1</v>
      </c>
      <c r="C87" s="24" t="s">
        <v>294</v>
      </c>
      <c r="D87" s="24" t="s">
        <v>22</v>
      </c>
      <c r="E87" s="24" t="s">
        <v>23</v>
      </c>
      <c r="F87" s="26" t="s">
        <v>295</v>
      </c>
      <c r="G87" s="24" t="s">
        <v>67</v>
      </c>
      <c r="H87" s="24" t="s">
        <v>296</v>
      </c>
      <c r="I87" s="42">
        <v>357500</v>
      </c>
      <c r="J87" s="26" t="s">
        <v>297</v>
      </c>
      <c r="K87" s="42">
        <v>30000</v>
      </c>
      <c r="L87" s="24" t="s">
        <v>298</v>
      </c>
      <c r="M87" s="24" t="s">
        <v>299</v>
      </c>
      <c r="N87" s="24" t="s">
        <v>300</v>
      </c>
      <c r="O87" s="24" t="s">
        <v>301</v>
      </c>
      <c r="P87" s="24" t="s">
        <v>302</v>
      </c>
      <c r="Q87" s="50" t="s">
        <v>23</v>
      </c>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row>
    <row r="88" spans="1:215" s="3" customFormat="1" ht="63.75" customHeight="1">
      <c r="A88" s="27">
        <v>38</v>
      </c>
      <c r="B88" s="24">
        <v>2</v>
      </c>
      <c r="C88" s="24" t="s">
        <v>303</v>
      </c>
      <c r="D88" s="24" t="s">
        <v>22</v>
      </c>
      <c r="E88" s="24" t="s">
        <v>74</v>
      </c>
      <c r="F88" s="26" t="s">
        <v>304</v>
      </c>
      <c r="G88" s="24" t="s">
        <v>25</v>
      </c>
      <c r="H88" s="24" t="s">
        <v>104</v>
      </c>
      <c r="I88" s="42">
        <v>45000</v>
      </c>
      <c r="J88" s="26" t="s">
        <v>305</v>
      </c>
      <c r="K88" s="42">
        <v>12000</v>
      </c>
      <c r="L88" s="24" t="s">
        <v>306</v>
      </c>
      <c r="M88" s="24" t="s">
        <v>307</v>
      </c>
      <c r="N88" s="24" t="s">
        <v>308</v>
      </c>
      <c r="O88" s="24" t="s">
        <v>301</v>
      </c>
      <c r="P88" s="24" t="s">
        <v>252</v>
      </c>
      <c r="Q88" s="50" t="s">
        <v>74</v>
      </c>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49"/>
      <c r="FL88" s="49"/>
      <c r="FM88" s="49"/>
      <c r="FN88" s="49"/>
      <c r="FO88" s="49"/>
      <c r="FP88" s="49"/>
      <c r="FQ88" s="49"/>
      <c r="FR88" s="49"/>
      <c r="FS88" s="49"/>
      <c r="FT88" s="49"/>
      <c r="FU88" s="49"/>
      <c r="FV88" s="49"/>
      <c r="FW88" s="49"/>
      <c r="FX88" s="49"/>
      <c r="FY88" s="49"/>
      <c r="FZ88" s="49"/>
      <c r="GA88" s="49"/>
      <c r="GB88" s="49"/>
      <c r="GC88" s="49"/>
      <c r="GD88" s="49"/>
      <c r="GE88" s="49"/>
      <c r="GF88" s="49"/>
      <c r="GG88" s="49"/>
      <c r="GH88" s="49"/>
      <c r="GI88" s="49"/>
      <c r="GJ88" s="49"/>
      <c r="GK88" s="49"/>
      <c r="GL88" s="49"/>
      <c r="GM88" s="49"/>
      <c r="GN88" s="49"/>
      <c r="GO88" s="49"/>
      <c r="GP88" s="49"/>
      <c r="GQ88" s="49"/>
      <c r="GR88" s="49"/>
      <c r="GS88" s="49"/>
      <c r="GT88" s="49"/>
      <c r="GU88" s="49"/>
      <c r="GV88" s="49"/>
      <c r="GW88" s="49"/>
      <c r="GX88" s="49"/>
      <c r="GY88" s="49"/>
      <c r="GZ88" s="49"/>
      <c r="HA88" s="49"/>
      <c r="HB88" s="49"/>
      <c r="HC88" s="49"/>
      <c r="HD88" s="49"/>
      <c r="HE88" s="49"/>
      <c r="HF88" s="49"/>
      <c r="HG88" s="49"/>
    </row>
    <row r="89" spans="1:215" s="3" customFormat="1" ht="96" customHeight="1">
      <c r="A89" s="27">
        <v>39</v>
      </c>
      <c r="B89" s="24">
        <v>3</v>
      </c>
      <c r="C89" s="24" t="s">
        <v>309</v>
      </c>
      <c r="D89" s="24" t="s">
        <v>22</v>
      </c>
      <c r="E89" s="24" t="s">
        <v>74</v>
      </c>
      <c r="F89" s="26" t="s">
        <v>310</v>
      </c>
      <c r="G89" s="24" t="s">
        <v>25</v>
      </c>
      <c r="H89" s="24" t="s">
        <v>96</v>
      </c>
      <c r="I89" s="42">
        <v>35000</v>
      </c>
      <c r="J89" s="26" t="s">
        <v>311</v>
      </c>
      <c r="K89" s="42">
        <v>15000</v>
      </c>
      <c r="L89" s="24" t="s">
        <v>306</v>
      </c>
      <c r="M89" s="24" t="s">
        <v>307</v>
      </c>
      <c r="N89" s="24" t="s">
        <v>308</v>
      </c>
      <c r="O89" s="24" t="s">
        <v>301</v>
      </c>
      <c r="P89" s="24" t="s">
        <v>312</v>
      </c>
      <c r="Q89" s="50" t="s">
        <v>74</v>
      </c>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c r="GK89" s="49"/>
      <c r="GL89" s="49"/>
      <c r="GM89" s="49"/>
      <c r="GN89" s="49"/>
      <c r="GO89" s="49"/>
      <c r="GP89" s="49"/>
      <c r="GQ89" s="49"/>
      <c r="GR89" s="49"/>
      <c r="GS89" s="49"/>
      <c r="GT89" s="49"/>
      <c r="GU89" s="49"/>
      <c r="GV89" s="49"/>
      <c r="GW89" s="49"/>
      <c r="GX89" s="49"/>
      <c r="GY89" s="49"/>
      <c r="GZ89" s="49"/>
      <c r="HA89" s="49"/>
      <c r="HB89" s="49"/>
      <c r="HC89" s="49"/>
      <c r="HD89" s="49"/>
      <c r="HE89" s="49"/>
      <c r="HF89" s="49"/>
      <c r="HG89" s="49"/>
    </row>
    <row r="90" spans="1:215" s="3" customFormat="1" ht="96" customHeight="1">
      <c r="A90" s="27">
        <v>40</v>
      </c>
      <c r="B90" s="24">
        <v>4</v>
      </c>
      <c r="C90" s="26" t="s">
        <v>313</v>
      </c>
      <c r="D90" s="24" t="s">
        <v>22</v>
      </c>
      <c r="E90" s="24" t="s">
        <v>23</v>
      </c>
      <c r="F90" s="26" t="s">
        <v>314</v>
      </c>
      <c r="G90" s="24" t="s">
        <v>25</v>
      </c>
      <c r="H90" s="24">
        <v>2022</v>
      </c>
      <c r="I90" s="42">
        <v>20000</v>
      </c>
      <c r="J90" s="26" t="s">
        <v>26</v>
      </c>
      <c r="K90" s="42">
        <v>20000</v>
      </c>
      <c r="L90" s="24" t="s">
        <v>106</v>
      </c>
      <c r="M90" s="24" t="s">
        <v>107</v>
      </c>
      <c r="N90" s="24" t="s">
        <v>315</v>
      </c>
      <c r="O90" s="24" t="s">
        <v>316</v>
      </c>
      <c r="P90" s="24" t="s">
        <v>317</v>
      </c>
      <c r="Q90" s="50" t="s">
        <v>23</v>
      </c>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c r="CX90" s="49"/>
      <c r="CY90" s="49"/>
      <c r="CZ90" s="49"/>
      <c r="DA90" s="49"/>
      <c r="DB90" s="49"/>
      <c r="DC90" s="49"/>
      <c r="DD90" s="49"/>
      <c r="DE90" s="49"/>
      <c r="DF90" s="49"/>
      <c r="DG90" s="49"/>
      <c r="DH90" s="49"/>
      <c r="DI90" s="49"/>
      <c r="DJ90" s="49"/>
      <c r="DK90" s="49"/>
      <c r="DL90" s="49"/>
      <c r="DM90" s="49"/>
      <c r="DN90" s="49"/>
      <c r="DO90" s="49"/>
      <c r="DP90" s="49"/>
      <c r="DQ90" s="49"/>
      <c r="DR90" s="49"/>
      <c r="DS90" s="49"/>
      <c r="DT90" s="49"/>
      <c r="DU90" s="49"/>
      <c r="DV90" s="49"/>
      <c r="DW90" s="49"/>
      <c r="DX90" s="49"/>
      <c r="DY90" s="49"/>
      <c r="DZ90" s="49"/>
      <c r="EA90" s="49"/>
      <c r="EB90" s="49"/>
      <c r="EC90" s="49"/>
      <c r="ED90" s="49"/>
      <c r="EE90" s="49"/>
      <c r="EF90" s="49"/>
      <c r="EG90" s="49"/>
      <c r="EH90" s="49"/>
      <c r="EI90" s="49"/>
      <c r="EJ90" s="49"/>
      <c r="EK90" s="49"/>
      <c r="EL90" s="49"/>
      <c r="EM90" s="49"/>
      <c r="EN90" s="49"/>
      <c r="EO90" s="49"/>
      <c r="EP90" s="49"/>
      <c r="EQ90" s="49"/>
      <c r="ER90" s="49"/>
      <c r="ES90" s="49"/>
      <c r="ET90" s="49"/>
      <c r="EU90" s="49"/>
      <c r="EV90" s="49"/>
      <c r="EW90" s="49"/>
      <c r="EX90" s="49"/>
      <c r="EY90" s="49"/>
      <c r="EZ90" s="49"/>
      <c r="FA90" s="49"/>
      <c r="FB90" s="49"/>
      <c r="FC90" s="49"/>
      <c r="FD90" s="49"/>
      <c r="FE90" s="49"/>
      <c r="FF90" s="49"/>
      <c r="FG90" s="49"/>
      <c r="FH90" s="49"/>
      <c r="FI90" s="49"/>
      <c r="FJ90" s="49"/>
      <c r="FK90" s="49"/>
      <c r="FL90" s="49"/>
      <c r="FM90" s="49"/>
      <c r="FN90" s="49"/>
      <c r="FO90" s="49"/>
      <c r="FP90" s="49"/>
      <c r="FQ90" s="49"/>
      <c r="FR90" s="49"/>
      <c r="FS90" s="49"/>
      <c r="FT90" s="49"/>
      <c r="FU90" s="49"/>
      <c r="FV90" s="49"/>
      <c r="FW90" s="49"/>
      <c r="FX90" s="49"/>
      <c r="FY90" s="49"/>
      <c r="FZ90" s="49"/>
      <c r="GA90" s="49"/>
      <c r="GB90" s="49"/>
      <c r="GC90" s="49"/>
      <c r="GD90" s="49"/>
      <c r="GE90" s="49"/>
      <c r="GF90" s="49"/>
      <c r="GG90" s="49"/>
      <c r="GH90" s="49"/>
      <c r="GI90" s="49"/>
      <c r="GJ90" s="49"/>
      <c r="GK90" s="49"/>
      <c r="GL90" s="49"/>
      <c r="GM90" s="49"/>
      <c r="GN90" s="49"/>
      <c r="GO90" s="49"/>
      <c r="GP90" s="49"/>
      <c r="GQ90" s="49"/>
      <c r="GR90" s="49"/>
      <c r="GS90" s="49"/>
      <c r="GT90" s="49"/>
      <c r="GU90" s="49"/>
      <c r="GV90" s="49"/>
      <c r="GW90" s="49"/>
      <c r="GX90" s="49"/>
      <c r="GY90" s="49"/>
      <c r="GZ90" s="49"/>
      <c r="HA90" s="49"/>
      <c r="HB90" s="49"/>
      <c r="HC90" s="49"/>
      <c r="HD90" s="49"/>
      <c r="HE90" s="49"/>
      <c r="HF90" s="49"/>
      <c r="HG90" s="49"/>
    </row>
    <row r="91" spans="1:215" s="3" customFormat="1" ht="36" customHeight="1">
      <c r="A91" s="27"/>
      <c r="B91" s="24" t="str">
        <f>"(七)生态
("&amp;SUBTOTAL(3,E92:E93)&amp;"个)"</f>
        <v>(七)生态
(2个)</v>
      </c>
      <c r="C91" s="26"/>
      <c r="D91" s="24"/>
      <c r="E91" s="24"/>
      <c r="F91" s="26"/>
      <c r="G91" s="24"/>
      <c r="H91" s="24"/>
      <c r="I91" s="42">
        <f>SUBTOTAL(9,I92:I93)</f>
        <v>14000</v>
      </c>
      <c r="J91" s="26"/>
      <c r="K91" s="42">
        <f>SUBTOTAL(9,K92:K93)</f>
        <v>6600</v>
      </c>
      <c r="L91" s="24"/>
      <c r="M91" s="24"/>
      <c r="N91" s="24"/>
      <c r="O91" s="24"/>
      <c r="P91" s="24"/>
      <c r="Q91" s="50"/>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49"/>
      <c r="FN91" s="49"/>
      <c r="FO91" s="49"/>
      <c r="FP91" s="49"/>
      <c r="FQ91" s="49"/>
      <c r="FR91" s="49"/>
      <c r="FS91" s="49"/>
      <c r="FT91" s="49"/>
      <c r="FU91" s="49"/>
      <c r="FV91" s="49"/>
      <c r="FW91" s="49"/>
      <c r="FX91" s="49"/>
      <c r="FY91" s="49"/>
      <c r="FZ91" s="49"/>
      <c r="GA91" s="49"/>
      <c r="GB91" s="49"/>
      <c r="GC91" s="49"/>
      <c r="GD91" s="49"/>
      <c r="GE91" s="49"/>
      <c r="GF91" s="49"/>
      <c r="GG91" s="49"/>
      <c r="GH91" s="49"/>
      <c r="GI91" s="49"/>
      <c r="GJ91" s="49"/>
      <c r="GK91" s="49"/>
      <c r="GL91" s="49"/>
      <c r="GM91" s="49"/>
      <c r="GN91" s="49"/>
      <c r="GO91" s="49"/>
      <c r="GP91" s="49"/>
      <c r="GQ91" s="49"/>
      <c r="GR91" s="49"/>
      <c r="GS91" s="49"/>
      <c r="GT91" s="49"/>
      <c r="GU91" s="49"/>
      <c r="GV91" s="49"/>
      <c r="GW91" s="49"/>
      <c r="GX91" s="49"/>
      <c r="GY91" s="49"/>
      <c r="GZ91" s="49"/>
      <c r="HA91" s="49"/>
      <c r="HB91" s="49"/>
      <c r="HC91" s="49"/>
      <c r="HD91" s="49"/>
      <c r="HE91" s="49"/>
      <c r="HF91" s="49"/>
      <c r="HG91" s="49"/>
    </row>
    <row r="92" spans="1:215" s="3" customFormat="1" ht="67.5" customHeight="1">
      <c r="A92" s="27">
        <v>41</v>
      </c>
      <c r="B92" s="24">
        <v>1</v>
      </c>
      <c r="C92" s="24" t="s">
        <v>318</v>
      </c>
      <c r="D92" s="24" t="s">
        <v>22</v>
      </c>
      <c r="E92" s="24" t="s">
        <v>23</v>
      </c>
      <c r="F92" s="26" t="s">
        <v>319</v>
      </c>
      <c r="G92" s="24" t="s">
        <v>25</v>
      </c>
      <c r="H92" s="24" t="s">
        <v>101</v>
      </c>
      <c r="I92" s="42">
        <v>11000</v>
      </c>
      <c r="J92" s="26" t="s">
        <v>320</v>
      </c>
      <c r="K92" s="42">
        <v>5100</v>
      </c>
      <c r="L92" s="24" t="s">
        <v>321</v>
      </c>
      <c r="M92" s="24" t="s">
        <v>120</v>
      </c>
      <c r="N92" s="24" t="s">
        <v>322</v>
      </c>
      <c r="O92" s="24" t="s">
        <v>323</v>
      </c>
      <c r="P92" s="24" t="s">
        <v>324</v>
      </c>
      <c r="Q92" s="50" t="s">
        <v>23</v>
      </c>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49"/>
      <c r="FF92" s="49"/>
      <c r="FG92" s="49"/>
      <c r="FH92" s="49"/>
      <c r="FI92" s="49"/>
      <c r="FJ92" s="49"/>
      <c r="FK92" s="49"/>
      <c r="FL92" s="49"/>
      <c r="FM92" s="49"/>
      <c r="FN92" s="49"/>
      <c r="FO92" s="49"/>
      <c r="FP92" s="49"/>
      <c r="FQ92" s="49"/>
      <c r="FR92" s="49"/>
      <c r="FS92" s="49"/>
      <c r="FT92" s="49"/>
      <c r="FU92" s="49"/>
      <c r="FV92" s="49"/>
      <c r="FW92" s="49"/>
      <c r="FX92" s="49"/>
      <c r="FY92" s="49"/>
      <c r="FZ92" s="49"/>
      <c r="GA92" s="49"/>
      <c r="GB92" s="49"/>
      <c r="GC92" s="49"/>
      <c r="GD92" s="49"/>
      <c r="GE92" s="49"/>
      <c r="GF92" s="49"/>
      <c r="GG92" s="49"/>
      <c r="GH92" s="49"/>
      <c r="GI92" s="49"/>
      <c r="GJ92" s="49"/>
      <c r="GK92" s="49"/>
      <c r="GL92" s="49"/>
      <c r="GM92" s="49"/>
      <c r="GN92" s="49"/>
      <c r="GO92" s="49"/>
      <c r="GP92" s="49"/>
      <c r="GQ92" s="49"/>
      <c r="GR92" s="49"/>
      <c r="GS92" s="49"/>
      <c r="GT92" s="49"/>
      <c r="GU92" s="49"/>
      <c r="GV92" s="49"/>
      <c r="GW92" s="49"/>
      <c r="GX92" s="49"/>
      <c r="GY92" s="49"/>
      <c r="GZ92" s="49"/>
      <c r="HA92" s="49"/>
      <c r="HB92" s="49"/>
      <c r="HC92" s="49"/>
      <c r="HD92" s="49"/>
      <c r="HE92" s="49"/>
      <c r="HF92" s="49"/>
      <c r="HG92" s="49"/>
    </row>
    <row r="93" spans="1:215" s="3" customFormat="1" ht="72" customHeight="1">
      <c r="A93" s="27">
        <v>42</v>
      </c>
      <c r="B93" s="24">
        <v>2</v>
      </c>
      <c r="C93" s="26" t="s">
        <v>325</v>
      </c>
      <c r="D93" s="24" t="s">
        <v>22</v>
      </c>
      <c r="E93" s="24" t="s">
        <v>74</v>
      </c>
      <c r="F93" s="26" t="s">
        <v>326</v>
      </c>
      <c r="G93" s="29" t="s">
        <v>25</v>
      </c>
      <c r="H93" s="24" t="s">
        <v>101</v>
      </c>
      <c r="I93" s="42">
        <v>3000</v>
      </c>
      <c r="J93" s="26" t="s">
        <v>327</v>
      </c>
      <c r="K93" s="42">
        <v>1500</v>
      </c>
      <c r="L93" s="24" t="s">
        <v>328</v>
      </c>
      <c r="M93" s="24" t="s">
        <v>329</v>
      </c>
      <c r="N93" s="24" t="s">
        <v>322</v>
      </c>
      <c r="O93" s="24" t="s">
        <v>323</v>
      </c>
      <c r="P93" s="24" t="s">
        <v>174</v>
      </c>
      <c r="Q93" s="50" t="s">
        <v>74</v>
      </c>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c r="GD93" s="49"/>
      <c r="GE93" s="49"/>
      <c r="GF93" s="49"/>
      <c r="GG93" s="49"/>
      <c r="GH93" s="49"/>
      <c r="GI93" s="49"/>
      <c r="GJ93" s="49"/>
      <c r="GK93" s="49"/>
      <c r="GL93" s="49"/>
      <c r="GM93" s="49"/>
      <c r="GN93" s="49"/>
      <c r="GO93" s="49"/>
      <c r="GP93" s="49"/>
      <c r="GQ93" s="49"/>
      <c r="GR93" s="49"/>
      <c r="GS93" s="49"/>
      <c r="GT93" s="49"/>
      <c r="GU93" s="49"/>
      <c r="GV93" s="49"/>
      <c r="GW93" s="49"/>
      <c r="GX93" s="49"/>
      <c r="GY93" s="49"/>
      <c r="GZ93" s="49"/>
      <c r="HA93" s="49"/>
      <c r="HB93" s="49"/>
      <c r="HC93" s="49"/>
      <c r="HD93" s="49"/>
      <c r="HE93" s="49"/>
      <c r="HF93" s="49"/>
      <c r="HG93" s="49"/>
    </row>
    <row r="94" spans="1:215" s="3" customFormat="1" ht="24.75" customHeight="1">
      <c r="A94" s="25"/>
      <c r="B94" s="24" t="str">
        <f>"二、产业发展( "&amp;SUBTOTAL(3,E95:E205)&amp;"个)"</f>
        <v>二、产业发展( 71个)</v>
      </c>
      <c r="C94" s="26"/>
      <c r="D94" s="24"/>
      <c r="E94" s="24"/>
      <c r="F94" s="26" t="s">
        <v>20</v>
      </c>
      <c r="G94" s="24"/>
      <c r="H94" s="24"/>
      <c r="I94" s="42">
        <f>I95+I139+I169+I194+I202</f>
        <v>4242456</v>
      </c>
      <c r="J94" s="26" t="s">
        <v>20</v>
      </c>
      <c r="K94" s="42">
        <f>K95+K139+K169+K194+K202</f>
        <v>967895</v>
      </c>
      <c r="L94" s="24" t="s">
        <v>20</v>
      </c>
      <c r="M94" s="24" t="s">
        <v>20</v>
      </c>
      <c r="N94" s="24" t="s">
        <v>20</v>
      </c>
      <c r="O94" s="24" t="s">
        <v>20</v>
      </c>
      <c r="P94" s="24"/>
      <c r="Q94" s="48"/>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9"/>
      <c r="FG94" s="49"/>
      <c r="FH94" s="49"/>
      <c r="FI94" s="49"/>
      <c r="FJ94" s="49"/>
      <c r="FK94" s="49"/>
      <c r="FL94" s="49"/>
      <c r="FM94" s="49"/>
      <c r="FN94" s="49"/>
      <c r="FO94" s="49"/>
      <c r="FP94" s="49"/>
      <c r="FQ94" s="49"/>
      <c r="FR94" s="49"/>
      <c r="FS94" s="49"/>
      <c r="FT94" s="49"/>
      <c r="FU94" s="49"/>
      <c r="FV94" s="49"/>
      <c r="FW94" s="49"/>
      <c r="FX94" s="49"/>
      <c r="FY94" s="49"/>
      <c r="FZ94" s="49"/>
      <c r="GA94" s="49"/>
      <c r="GB94" s="49"/>
      <c r="GC94" s="49"/>
      <c r="GD94" s="49"/>
      <c r="GE94" s="49"/>
      <c r="GF94" s="49"/>
      <c r="GG94" s="49"/>
      <c r="GH94" s="49"/>
      <c r="GI94" s="49"/>
      <c r="GJ94" s="49"/>
      <c r="GK94" s="49"/>
      <c r="GL94" s="49"/>
      <c r="GM94" s="49"/>
      <c r="GN94" s="49"/>
      <c r="GO94" s="49"/>
      <c r="GP94" s="49"/>
      <c r="GQ94" s="49"/>
      <c r="GR94" s="49"/>
      <c r="GS94" s="49"/>
      <c r="GT94" s="49"/>
      <c r="GU94" s="49"/>
      <c r="GV94" s="49"/>
      <c r="GW94" s="49"/>
      <c r="GX94" s="49"/>
      <c r="GY94" s="49"/>
      <c r="GZ94" s="49"/>
      <c r="HA94" s="49"/>
      <c r="HB94" s="49"/>
      <c r="HC94" s="49"/>
      <c r="HD94" s="49"/>
      <c r="HE94" s="49"/>
      <c r="HF94" s="49"/>
      <c r="HG94" s="49"/>
    </row>
    <row r="95" spans="1:215" s="3" customFormat="1" ht="24.75" customHeight="1">
      <c r="A95" s="25"/>
      <c r="B95" s="24" t="str">
        <f>"(一)农业("&amp;SUBTOTAL(3,E96:E138)&amp;"个)"</f>
        <v>(一)农业(43个)</v>
      </c>
      <c r="C95" s="26"/>
      <c r="D95" s="24"/>
      <c r="E95" s="24"/>
      <c r="F95" s="26" t="s">
        <v>20</v>
      </c>
      <c r="G95" s="24"/>
      <c r="H95" s="24"/>
      <c r="I95" s="42">
        <f>SUBTOTAL(9,I96:I138)</f>
        <v>608726</v>
      </c>
      <c r="J95" s="26" t="s">
        <v>20</v>
      </c>
      <c r="K95" s="42">
        <f>SUBTOTAL(9,K96:K138)</f>
        <v>237715</v>
      </c>
      <c r="L95" s="24" t="s">
        <v>20</v>
      </c>
      <c r="M95" s="24" t="s">
        <v>20</v>
      </c>
      <c r="N95" s="24" t="s">
        <v>20</v>
      </c>
      <c r="O95" s="24" t="s">
        <v>20</v>
      </c>
      <c r="P95" s="24"/>
      <c r="Q95" s="48"/>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49"/>
      <c r="FG95" s="49"/>
      <c r="FH95" s="49"/>
      <c r="FI95" s="49"/>
      <c r="FJ95" s="49"/>
      <c r="FK95" s="49"/>
      <c r="FL95" s="49"/>
      <c r="FM95" s="49"/>
      <c r="FN95" s="49"/>
      <c r="FO95" s="49"/>
      <c r="FP95" s="49"/>
      <c r="FQ95" s="49"/>
      <c r="FR95" s="49"/>
      <c r="FS95" s="49"/>
      <c r="FT95" s="49"/>
      <c r="FU95" s="49"/>
      <c r="FV95" s="49"/>
      <c r="FW95" s="49"/>
      <c r="FX95" s="49"/>
      <c r="FY95" s="49"/>
      <c r="FZ95" s="49"/>
      <c r="GA95" s="49"/>
      <c r="GB95" s="49"/>
      <c r="GC95" s="49"/>
      <c r="GD95" s="49"/>
      <c r="GE95" s="49"/>
      <c r="GF95" s="49"/>
      <c r="GG95" s="49"/>
      <c r="GH95" s="49"/>
      <c r="GI95" s="49"/>
      <c r="GJ95" s="49"/>
      <c r="GK95" s="49"/>
      <c r="GL95" s="49"/>
      <c r="GM95" s="49"/>
      <c r="GN95" s="49"/>
      <c r="GO95" s="49"/>
      <c r="GP95" s="49"/>
      <c r="GQ95" s="49"/>
      <c r="GR95" s="49"/>
      <c r="GS95" s="49"/>
      <c r="GT95" s="49"/>
      <c r="GU95" s="49"/>
      <c r="GV95" s="49"/>
      <c r="GW95" s="49"/>
      <c r="GX95" s="49"/>
      <c r="GY95" s="49"/>
      <c r="GZ95" s="49"/>
      <c r="HA95" s="49"/>
      <c r="HB95" s="49"/>
      <c r="HC95" s="49"/>
      <c r="HD95" s="49"/>
      <c r="HE95" s="49"/>
      <c r="HF95" s="49"/>
      <c r="HG95" s="49"/>
    </row>
    <row r="96" spans="1:215" s="3" customFormat="1" ht="69.75" customHeight="1">
      <c r="A96" s="27">
        <v>43</v>
      </c>
      <c r="B96" s="29">
        <v>1</v>
      </c>
      <c r="C96" s="24" t="s">
        <v>330</v>
      </c>
      <c r="D96" s="29" t="s">
        <v>22</v>
      </c>
      <c r="E96" s="29" t="s">
        <v>23</v>
      </c>
      <c r="F96" s="43" t="s">
        <v>331</v>
      </c>
      <c r="G96" s="29" t="s">
        <v>25</v>
      </c>
      <c r="H96" s="29" t="s">
        <v>101</v>
      </c>
      <c r="I96" s="42">
        <v>30000</v>
      </c>
      <c r="J96" s="43" t="s">
        <v>332</v>
      </c>
      <c r="K96" s="29">
        <v>15000</v>
      </c>
      <c r="L96" s="29" t="s">
        <v>333</v>
      </c>
      <c r="M96" s="29" t="s">
        <v>334</v>
      </c>
      <c r="N96" s="29" t="s">
        <v>335</v>
      </c>
      <c r="O96" s="29" t="s">
        <v>336</v>
      </c>
      <c r="P96" s="24" t="s">
        <v>337</v>
      </c>
      <c r="Q96" s="50" t="s">
        <v>23</v>
      </c>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49"/>
      <c r="FF96" s="49"/>
      <c r="FG96" s="49"/>
      <c r="FH96" s="49"/>
      <c r="FI96" s="49"/>
      <c r="FJ96" s="49"/>
      <c r="FK96" s="49"/>
      <c r="FL96" s="49"/>
      <c r="FM96" s="49"/>
      <c r="FN96" s="49"/>
      <c r="FO96" s="49"/>
      <c r="FP96" s="49"/>
      <c r="FQ96" s="49"/>
      <c r="FR96" s="49"/>
      <c r="FS96" s="49"/>
      <c r="FT96" s="49"/>
      <c r="FU96" s="49"/>
      <c r="FV96" s="49"/>
      <c r="FW96" s="49"/>
      <c r="FX96" s="49"/>
      <c r="FY96" s="49"/>
      <c r="FZ96" s="49"/>
      <c r="GA96" s="49"/>
      <c r="GB96" s="49"/>
      <c r="GC96" s="49"/>
      <c r="GD96" s="49"/>
      <c r="GE96" s="49"/>
      <c r="GF96" s="49"/>
      <c r="GG96" s="49"/>
      <c r="GH96" s="49"/>
      <c r="GI96" s="49"/>
      <c r="GJ96" s="49"/>
      <c r="GK96" s="49"/>
      <c r="GL96" s="49"/>
      <c r="GM96" s="49"/>
      <c r="GN96" s="49"/>
      <c r="GO96" s="49"/>
      <c r="GP96" s="49"/>
      <c r="GQ96" s="49"/>
      <c r="GR96" s="49"/>
      <c r="GS96" s="49"/>
      <c r="GT96" s="49"/>
      <c r="GU96" s="49"/>
      <c r="GV96" s="49"/>
      <c r="GW96" s="27"/>
      <c r="GX96" s="29"/>
      <c r="GY96" s="26"/>
      <c r="GZ96" s="29"/>
      <c r="HA96" s="29"/>
      <c r="HB96" s="26"/>
      <c r="HC96" s="29"/>
      <c r="HD96" s="24"/>
      <c r="HE96" s="42"/>
      <c r="HF96" s="26"/>
      <c r="HG96" s="42"/>
    </row>
    <row r="97" spans="1:215" s="3" customFormat="1" ht="51.75" customHeight="1">
      <c r="A97" s="27">
        <v>44</v>
      </c>
      <c r="B97" s="29">
        <v>2</v>
      </c>
      <c r="C97" s="24" t="s">
        <v>338</v>
      </c>
      <c r="D97" s="29" t="s">
        <v>22</v>
      </c>
      <c r="E97" s="29" t="s">
        <v>23</v>
      </c>
      <c r="F97" s="43" t="s">
        <v>339</v>
      </c>
      <c r="G97" s="29" t="s">
        <v>67</v>
      </c>
      <c r="H97" s="29" t="s">
        <v>88</v>
      </c>
      <c r="I97" s="42">
        <v>21000</v>
      </c>
      <c r="J97" s="43" t="s">
        <v>26</v>
      </c>
      <c r="K97" s="29">
        <v>10000</v>
      </c>
      <c r="L97" s="29" t="s">
        <v>340</v>
      </c>
      <c r="M97" s="29" t="s">
        <v>341</v>
      </c>
      <c r="N97" s="29" t="s">
        <v>335</v>
      </c>
      <c r="O97" s="29" t="s">
        <v>336</v>
      </c>
      <c r="P97" s="24" t="s">
        <v>342</v>
      </c>
      <c r="Q97" s="50" t="s">
        <v>23</v>
      </c>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27"/>
      <c r="GX97" s="29"/>
      <c r="GY97" s="26"/>
      <c r="GZ97" s="29"/>
      <c r="HA97" s="29"/>
      <c r="HB97" s="26"/>
      <c r="HC97" s="29"/>
      <c r="HD97" s="24"/>
      <c r="HE97" s="42"/>
      <c r="HF97" s="26"/>
      <c r="HG97" s="42"/>
    </row>
    <row r="98" spans="1:215" s="3" customFormat="1" ht="117.75" customHeight="1">
      <c r="A98" s="27">
        <v>45</v>
      </c>
      <c r="B98" s="29">
        <v>3</v>
      </c>
      <c r="C98" s="24" t="s">
        <v>343</v>
      </c>
      <c r="D98" s="29" t="s">
        <v>22</v>
      </c>
      <c r="E98" s="29" t="s">
        <v>23</v>
      </c>
      <c r="F98" s="43" t="s">
        <v>344</v>
      </c>
      <c r="G98" s="29" t="s">
        <v>67</v>
      </c>
      <c r="H98" s="29" t="s">
        <v>345</v>
      </c>
      <c r="I98" s="42">
        <v>33120</v>
      </c>
      <c r="J98" s="43" t="s">
        <v>26</v>
      </c>
      <c r="K98" s="29">
        <v>5500</v>
      </c>
      <c r="L98" s="29" t="s">
        <v>346</v>
      </c>
      <c r="M98" s="29" t="s">
        <v>347</v>
      </c>
      <c r="N98" s="29" t="s">
        <v>348</v>
      </c>
      <c r="O98" s="29" t="s">
        <v>349</v>
      </c>
      <c r="P98" s="24" t="s">
        <v>350</v>
      </c>
      <c r="Q98" s="50" t="s">
        <v>23</v>
      </c>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c r="EW98" s="49"/>
      <c r="EX98" s="49"/>
      <c r="EY98" s="49"/>
      <c r="EZ98" s="49"/>
      <c r="FA98" s="49"/>
      <c r="FB98" s="49"/>
      <c r="FC98" s="49"/>
      <c r="FD98" s="49"/>
      <c r="FE98" s="49"/>
      <c r="FF98" s="49"/>
      <c r="FG98" s="49"/>
      <c r="FH98" s="49"/>
      <c r="FI98" s="49"/>
      <c r="FJ98" s="49"/>
      <c r="FK98" s="49"/>
      <c r="FL98" s="49"/>
      <c r="FM98" s="49"/>
      <c r="FN98" s="49"/>
      <c r="FO98" s="49"/>
      <c r="FP98" s="49"/>
      <c r="FQ98" s="49"/>
      <c r="FR98" s="49"/>
      <c r="FS98" s="49"/>
      <c r="FT98" s="49"/>
      <c r="FU98" s="49"/>
      <c r="FV98" s="49"/>
      <c r="FW98" s="49"/>
      <c r="FX98" s="49"/>
      <c r="FY98" s="49"/>
      <c r="FZ98" s="49"/>
      <c r="GA98" s="49"/>
      <c r="GB98" s="49"/>
      <c r="GC98" s="49"/>
      <c r="GD98" s="49"/>
      <c r="GE98" s="49"/>
      <c r="GF98" s="49"/>
      <c r="GG98" s="49"/>
      <c r="GH98" s="49"/>
      <c r="GI98" s="49"/>
      <c r="GJ98" s="49"/>
      <c r="GK98" s="49"/>
      <c r="GL98" s="49"/>
      <c r="GM98" s="49"/>
      <c r="GN98" s="49"/>
      <c r="GO98" s="49"/>
      <c r="GP98" s="49"/>
      <c r="GQ98" s="49"/>
      <c r="GR98" s="49"/>
      <c r="GS98" s="49"/>
      <c r="GT98" s="49"/>
      <c r="GU98" s="49"/>
      <c r="GV98" s="49"/>
      <c r="GW98" s="27"/>
      <c r="GX98" s="29"/>
      <c r="GY98" s="26"/>
      <c r="GZ98" s="29"/>
      <c r="HA98" s="29"/>
      <c r="HB98" s="26"/>
      <c r="HC98" s="29"/>
      <c r="HD98" s="24"/>
      <c r="HE98" s="42"/>
      <c r="HF98" s="26"/>
      <c r="HG98" s="42"/>
    </row>
    <row r="99" spans="1:215" s="3" customFormat="1" ht="141" customHeight="1">
      <c r="A99" s="27">
        <v>46</v>
      </c>
      <c r="B99" s="29">
        <v>4</v>
      </c>
      <c r="C99" s="24" t="s">
        <v>351</v>
      </c>
      <c r="D99" s="29" t="s">
        <v>22</v>
      </c>
      <c r="E99" s="29" t="s">
        <v>23</v>
      </c>
      <c r="F99" s="43" t="s">
        <v>352</v>
      </c>
      <c r="G99" s="29" t="s">
        <v>67</v>
      </c>
      <c r="H99" s="29" t="s">
        <v>88</v>
      </c>
      <c r="I99" s="42">
        <v>150000</v>
      </c>
      <c r="J99" s="43" t="s">
        <v>26</v>
      </c>
      <c r="K99" s="29">
        <v>52000</v>
      </c>
      <c r="L99" s="29" t="s">
        <v>255</v>
      </c>
      <c r="M99" s="29" t="s">
        <v>353</v>
      </c>
      <c r="N99" s="29" t="s">
        <v>335</v>
      </c>
      <c r="O99" s="29" t="s">
        <v>336</v>
      </c>
      <c r="P99" s="24" t="s">
        <v>342</v>
      </c>
      <c r="Q99" s="50" t="s">
        <v>23</v>
      </c>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49"/>
      <c r="EM99" s="49"/>
      <c r="EN99" s="49"/>
      <c r="EO99" s="49"/>
      <c r="EP99" s="49"/>
      <c r="EQ99" s="49"/>
      <c r="ER99" s="49"/>
      <c r="ES99" s="49"/>
      <c r="ET99" s="49"/>
      <c r="EU99" s="49"/>
      <c r="EV99" s="49"/>
      <c r="EW99" s="49"/>
      <c r="EX99" s="49"/>
      <c r="EY99" s="49"/>
      <c r="EZ99" s="49"/>
      <c r="FA99" s="49"/>
      <c r="FB99" s="49"/>
      <c r="FC99" s="49"/>
      <c r="FD99" s="49"/>
      <c r="FE99" s="49"/>
      <c r="FF99" s="49"/>
      <c r="FG99" s="49"/>
      <c r="FH99" s="49"/>
      <c r="FI99" s="49"/>
      <c r="FJ99" s="49"/>
      <c r="FK99" s="49"/>
      <c r="FL99" s="49"/>
      <c r="FM99" s="49"/>
      <c r="FN99" s="49"/>
      <c r="FO99" s="49"/>
      <c r="FP99" s="49"/>
      <c r="FQ99" s="49"/>
      <c r="FR99" s="49"/>
      <c r="FS99" s="49"/>
      <c r="FT99" s="49"/>
      <c r="FU99" s="49"/>
      <c r="FV99" s="49"/>
      <c r="FW99" s="49"/>
      <c r="FX99" s="49"/>
      <c r="FY99" s="49"/>
      <c r="FZ99" s="49"/>
      <c r="GA99" s="49"/>
      <c r="GB99" s="49"/>
      <c r="GC99" s="49"/>
      <c r="GD99" s="49"/>
      <c r="GE99" s="49"/>
      <c r="GF99" s="49"/>
      <c r="GG99" s="49"/>
      <c r="GH99" s="49"/>
      <c r="GI99" s="49"/>
      <c r="GJ99" s="49"/>
      <c r="GK99" s="49"/>
      <c r="GL99" s="49"/>
      <c r="GM99" s="49"/>
      <c r="GN99" s="49"/>
      <c r="GO99" s="49"/>
      <c r="GP99" s="49"/>
      <c r="GQ99" s="49"/>
      <c r="GR99" s="49"/>
      <c r="GS99" s="49"/>
      <c r="GT99" s="49"/>
      <c r="GU99" s="49"/>
      <c r="GV99" s="49"/>
      <c r="GW99" s="27"/>
      <c r="GX99" s="29"/>
      <c r="GY99" s="26"/>
      <c r="GZ99" s="29"/>
      <c r="HA99" s="29"/>
      <c r="HB99" s="26"/>
      <c r="HC99" s="29"/>
      <c r="HD99" s="24"/>
      <c r="HE99" s="42"/>
      <c r="HF99" s="26"/>
      <c r="HG99" s="42"/>
    </row>
    <row r="100" spans="1:215" s="3" customFormat="1" ht="91.5" customHeight="1">
      <c r="A100" s="27">
        <v>47</v>
      </c>
      <c r="B100" s="29">
        <v>5</v>
      </c>
      <c r="C100" s="24" t="s">
        <v>354</v>
      </c>
      <c r="D100" s="29" t="s">
        <v>22</v>
      </c>
      <c r="E100" s="29" t="s">
        <v>74</v>
      </c>
      <c r="F100" s="43" t="s">
        <v>355</v>
      </c>
      <c r="G100" s="29" t="s">
        <v>25</v>
      </c>
      <c r="H100" s="29" t="s">
        <v>356</v>
      </c>
      <c r="I100" s="42">
        <v>3200</v>
      </c>
      <c r="J100" s="43" t="s">
        <v>26</v>
      </c>
      <c r="K100" s="29">
        <v>3200</v>
      </c>
      <c r="L100" s="29" t="s">
        <v>357</v>
      </c>
      <c r="M100" s="29" t="s">
        <v>358</v>
      </c>
      <c r="N100" s="29" t="s">
        <v>359</v>
      </c>
      <c r="O100" s="29" t="s">
        <v>360</v>
      </c>
      <c r="P100" s="24" t="s">
        <v>317</v>
      </c>
      <c r="Q100" s="50" t="s">
        <v>74</v>
      </c>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c r="DZ100" s="49"/>
      <c r="EA100" s="49"/>
      <c r="EB100" s="49"/>
      <c r="EC100" s="49"/>
      <c r="ED100" s="49"/>
      <c r="EE100" s="49"/>
      <c r="EF100" s="49"/>
      <c r="EG100" s="49"/>
      <c r="EH100" s="49"/>
      <c r="EI100" s="49"/>
      <c r="EJ100" s="49"/>
      <c r="EK100" s="49"/>
      <c r="EL100" s="49"/>
      <c r="EM100" s="49"/>
      <c r="EN100" s="49"/>
      <c r="EO100" s="49"/>
      <c r="EP100" s="49"/>
      <c r="EQ100" s="49"/>
      <c r="ER100" s="49"/>
      <c r="ES100" s="49"/>
      <c r="ET100" s="49"/>
      <c r="EU100" s="49"/>
      <c r="EV100" s="49"/>
      <c r="EW100" s="49"/>
      <c r="EX100" s="49"/>
      <c r="EY100" s="49"/>
      <c r="EZ100" s="49"/>
      <c r="FA100" s="49"/>
      <c r="FB100" s="49"/>
      <c r="FC100" s="49"/>
      <c r="FD100" s="49"/>
      <c r="FE100" s="49"/>
      <c r="FF100" s="49"/>
      <c r="FG100" s="49"/>
      <c r="FH100" s="49"/>
      <c r="FI100" s="49"/>
      <c r="FJ100" s="49"/>
      <c r="FK100" s="49"/>
      <c r="FL100" s="49"/>
      <c r="FM100" s="49"/>
      <c r="FN100" s="49"/>
      <c r="FO100" s="49"/>
      <c r="FP100" s="49"/>
      <c r="FQ100" s="49"/>
      <c r="FR100" s="49"/>
      <c r="FS100" s="49"/>
      <c r="FT100" s="49"/>
      <c r="FU100" s="49"/>
      <c r="FV100" s="49"/>
      <c r="FW100" s="49"/>
      <c r="FX100" s="49"/>
      <c r="FY100" s="49"/>
      <c r="FZ100" s="49"/>
      <c r="GA100" s="49"/>
      <c r="GB100" s="49"/>
      <c r="GC100" s="49"/>
      <c r="GD100" s="49"/>
      <c r="GE100" s="49"/>
      <c r="GF100" s="49"/>
      <c r="GG100" s="49"/>
      <c r="GH100" s="49"/>
      <c r="GI100" s="49"/>
      <c r="GJ100" s="49"/>
      <c r="GK100" s="49"/>
      <c r="GL100" s="49"/>
      <c r="GM100" s="49"/>
      <c r="GN100" s="49"/>
      <c r="GO100" s="49"/>
      <c r="GP100" s="49"/>
      <c r="GQ100" s="49"/>
      <c r="GR100" s="49"/>
      <c r="GS100" s="49"/>
      <c r="GT100" s="49"/>
      <c r="GU100" s="49"/>
      <c r="GV100" s="49"/>
      <c r="GW100" s="27"/>
      <c r="GX100" s="29"/>
      <c r="GY100" s="26"/>
      <c r="GZ100" s="29"/>
      <c r="HA100" s="29"/>
      <c r="HB100" s="26"/>
      <c r="HC100" s="29"/>
      <c r="HD100" s="24"/>
      <c r="HE100" s="42"/>
      <c r="HF100" s="26"/>
      <c r="HG100" s="42"/>
    </row>
    <row r="101" spans="1:215" s="3" customFormat="1" ht="120" customHeight="1">
      <c r="A101" s="27">
        <v>48</v>
      </c>
      <c r="B101" s="29">
        <v>6</v>
      </c>
      <c r="C101" s="43" t="s">
        <v>361</v>
      </c>
      <c r="D101" s="24" t="s">
        <v>22</v>
      </c>
      <c r="E101" s="29" t="s">
        <v>74</v>
      </c>
      <c r="F101" s="43" t="s">
        <v>362</v>
      </c>
      <c r="G101" s="24" t="s">
        <v>25</v>
      </c>
      <c r="H101" s="29" t="s">
        <v>104</v>
      </c>
      <c r="I101" s="29">
        <v>20000</v>
      </c>
      <c r="J101" s="43" t="s">
        <v>363</v>
      </c>
      <c r="K101" s="29">
        <v>5000</v>
      </c>
      <c r="L101" s="29" t="s">
        <v>364</v>
      </c>
      <c r="M101" s="29" t="s">
        <v>365</v>
      </c>
      <c r="N101" s="29" t="s">
        <v>335</v>
      </c>
      <c r="O101" s="29" t="s">
        <v>336</v>
      </c>
      <c r="P101" s="24" t="s">
        <v>31</v>
      </c>
      <c r="Q101" s="50" t="s">
        <v>74</v>
      </c>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row>
    <row r="102" spans="1:215" s="3" customFormat="1" ht="106.5" customHeight="1">
      <c r="A102" s="27">
        <v>49</v>
      </c>
      <c r="B102" s="29">
        <v>7</v>
      </c>
      <c r="C102" s="43" t="s">
        <v>366</v>
      </c>
      <c r="D102" s="24" t="s">
        <v>22</v>
      </c>
      <c r="E102" s="29" t="s">
        <v>74</v>
      </c>
      <c r="F102" s="43" t="s">
        <v>367</v>
      </c>
      <c r="G102" s="24" t="s">
        <v>25</v>
      </c>
      <c r="H102" s="29" t="s">
        <v>104</v>
      </c>
      <c r="I102" s="29">
        <v>50000</v>
      </c>
      <c r="J102" s="43" t="s">
        <v>368</v>
      </c>
      <c r="K102" s="29">
        <v>15000</v>
      </c>
      <c r="L102" s="29" t="s">
        <v>364</v>
      </c>
      <c r="M102" s="29" t="s">
        <v>365</v>
      </c>
      <c r="N102" s="29" t="s">
        <v>335</v>
      </c>
      <c r="O102" s="29" t="s">
        <v>336</v>
      </c>
      <c r="P102" s="24" t="s">
        <v>31</v>
      </c>
      <c r="Q102" s="50" t="s">
        <v>74</v>
      </c>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row>
    <row r="103" spans="1:215" s="3" customFormat="1" ht="102.75" customHeight="1">
      <c r="A103" s="27">
        <v>50</v>
      </c>
      <c r="B103" s="29">
        <v>8</v>
      </c>
      <c r="C103" s="29" t="s">
        <v>369</v>
      </c>
      <c r="D103" s="24" t="s">
        <v>22</v>
      </c>
      <c r="E103" s="29" t="s">
        <v>23</v>
      </c>
      <c r="F103" s="43" t="s">
        <v>370</v>
      </c>
      <c r="G103" s="24" t="s">
        <v>25</v>
      </c>
      <c r="H103" s="29">
        <v>2022</v>
      </c>
      <c r="I103" s="42">
        <v>20000</v>
      </c>
      <c r="J103" s="56" t="s">
        <v>26</v>
      </c>
      <c r="K103" s="42">
        <v>20000</v>
      </c>
      <c r="L103" s="29" t="s">
        <v>371</v>
      </c>
      <c r="M103" s="29" t="s">
        <v>372</v>
      </c>
      <c r="N103" s="29" t="s">
        <v>335</v>
      </c>
      <c r="O103" s="29" t="s">
        <v>336</v>
      </c>
      <c r="P103" s="24" t="s">
        <v>31</v>
      </c>
      <c r="Q103" s="52" t="s">
        <v>23</v>
      </c>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c r="EW103" s="49"/>
      <c r="EX103" s="49"/>
      <c r="EY103" s="49"/>
      <c r="EZ103" s="49"/>
      <c r="FA103" s="49"/>
      <c r="FB103" s="49"/>
      <c r="FC103" s="49"/>
      <c r="FD103" s="49"/>
      <c r="FE103" s="49"/>
      <c r="FF103" s="49"/>
      <c r="FG103" s="49"/>
      <c r="FH103" s="49"/>
      <c r="FI103" s="49"/>
      <c r="FJ103" s="49"/>
      <c r="FK103" s="49"/>
      <c r="FL103" s="49"/>
      <c r="FM103" s="49"/>
      <c r="FN103" s="49"/>
      <c r="FO103" s="49"/>
      <c r="FP103" s="49"/>
      <c r="FQ103" s="49"/>
      <c r="FR103" s="49"/>
      <c r="FS103" s="49"/>
      <c r="FT103" s="49"/>
      <c r="FU103" s="49"/>
      <c r="FV103" s="49"/>
      <c r="FW103" s="49"/>
      <c r="FX103" s="49"/>
      <c r="FY103" s="49"/>
      <c r="FZ103" s="49"/>
      <c r="GA103" s="49"/>
      <c r="GB103" s="49"/>
      <c r="GC103" s="49"/>
      <c r="GD103" s="49"/>
      <c r="GE103" s="49"/>
      <c r="GF103" s="49"/>
      <c r="GG103" s="49"/>
      <c r="GH103" s="49"/>
      <c r="GI103" s="49"/>
      <c r="GJ103" s="49"/>
      <c r="GK103" s="49"/>
      <c r="GL103" s="49"/>
      <c r="GM103" s="49"/>
      <c r="GN103" s="49"/>
      <c r="GO103" s="49"/>
      <c r="GP103" s="49"/>
      <c r="GQ103" s="49"/>
      <c r="GR103" s="49"/>
      <c r="GS103" s="49"/>
      <c r="GT103" s="49"/>
      <c r="GU103" s="49"/>
      <c r="GV103" s="49"/>
      <c r="GW103" s="49"/>
      <c r="GX103" s="49"/>
      <c r="GY103" s="49"/>
      <c r="GZ103" s="49"/>
      <c r="HA103" s="49"/>
      <c r="HB103" s="49"/>
      <c r="HC103" s="49"/>
      <c r="HD103" s="49"/>
      <c r="HE103" s="49"/>
      <c r="HF103" s="49"/>
      <c r="HG103" s="49"/>
    </row>
    <row r="104" spans="1:215" s="3" customFormat="1" ht="102.75" customHeight="1">
      <c r="A104" s="27">
        <v>51</v>
      </c>
      <c r="B104" s="29">
        <v>9</v>
      </c>
      <c r="C104" s="24" t="s">
        <v>373</v>
      </c>
      <c r="D104" s="24" t="s">
        <v>22</v>
      </c>
      <c r="E104" s="24" t="s">
        <v>74</v>
      </c>
      <c r="F104" s="26" t="s">
        <v>374</v>
      </c>
      <c r="G104" s="24" t="s">
        <v>67</v>
      </c>
      <c r="H104" s="24" t="s">
        <v>129</v>
      </c>
      <c r="I104" s="42">
        <v>3000</v>
      </c>
      <c r="J104" s="57" t="s">
        <v>375</v>
      </c>
      <c r="K104" s="42">
        <v>1500</v>
      </c>
      <c r="L104" s="24" t="s">
        <v>376</v>
      </c>
      <c r="M104" s="24" t="s">
        <v>377</v>
      </c>
      <c r="N104" s="24" t="s">
        <v>378</v>
      </c>
      <c r="O104" s="24" t="s">
        <v>379</v>
      </c>
      <c r="P104" s="24" t="s">
        <v>72</v>
      </c>
      <c r="Q104" s="52" t="s">
        <v>74</v>
      </c>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49"/>
      <c r="FF104" s="49"/>
      <c r="FG104" s="49"/>
      <c r="FH104" s="49"/>
      <c r="FI104" s="49"/>
      <c r="FJ104" s="49"/>
      <c r="FK104" s="49"/>
      <c r="FL104" s="49"/>
      <c r="FM104" s="49"/>
      <c r="FN104" s="49"/>
      <c r="FO104" s="49"/>
      <c r="FP104" s="49"/>
      <c r="FQ104" s="49"/>
      <c r="FR104" s="49"/>
      <c r="FS104" s="49"/>
      <c r="FT104" s="49"/>
      <c r="FU104" s="49"/>
      <c r="FV104" s="49"/>
      <c r="FW104" s="49"/>
      <c r="FX104" s="49"/>
      <c r="FY104" s="49"/>
      <c r="FZ104" s="49"/>
      <c r="GA104" s="49"/>
      <c r="GB104" s="49"/>
      <c r="GC104" s="49"/>
      <c r="GD104" s="49"/>
      <c r="GE104" s="49"/>
      <c r="GF104" s="49"/>
      <c r="GG104" s="49"/>
      <c r="GH104" s="49"/>
      <c r="GI104" s="49"/>
      <c r="GJ104" s="49"/>
      <c r="GK104" s="49"/>
      <c r="GL104" s="49"/>
      <c r="GM104" s="49"/>
      <c r="GN104" s="49"/>
      <c r="GO104" s="49"/>
      <c r="GP104" s="49"/>
      <c r="GQ104" s="49"/>
      <c r="GR104" s="49"/>
      <c r="GS104" s="49"/>
      <c r="GT104" s="49"/>
      <c r="GU104" s="49"/>
      <c r="GV104" s="49"/>
      <c r="GW104" s="49"/>
      <c r="GX104" s="49"/>
      <c r="GY104" s="49"/>
      <c r="GZ104" s="49"/>
      <c r="HA104" s="49"/>
      <c r="HB104" s="49"/>
      <c r="HC104" s="49"/>
      <c r="HD104" s="49"/>
      <c r="HE104" s="49"/>
      <c r="HF104" s="49"/>
      <c r="HG104" s="49"/>
    </row>
    <row r="105" spans="1:215" s="3" customFormat="1" ht="111" customHeight="1">
      <c r="A105" s="27">
        <v>52</v>
      </c>
      <c r="B105" s="29">
        <v>10</v>
      </c>
      <c r="C105" s="26" t="s">
        <v>380</v>
      </c>
      <c r="D105" s="24" t="s">
        <v>22</v>
      </c>
      <c r="E105" s="29" t="s">
        <v>74</v>
      </c>
      <c r="F105" s="43" t="s">
        <v>381</v>
      </c>
      <c r="G105" s="24" t="s">
        <v>67</v>
      </c>
      <c r="H105" s="29" t="s">
        <v>117</v>
      </c>
      <c r="I105" s="42">
        <v>40000</v>
      </c>
      <c r="J105" s="56" t="s">
        <v>382</v>
      </c>
      <c r="K105" s="42">
        <v>10000</v>
      </c>
      <c r="L105" s="29" t="s">
        <v>364</v>
      </c>
      <c r="M105" s="29" t="s">
        <v>365</v>
      </c>
      <c r="N105" s="29" t="s">
        <v>335</v>
      </c>
      <c r="O105" s="29" t="s">
        <v>336</v>
      </c>
      <c r="P105" s="24" t="s">
        <v>31</v>
      </c>
      <c r="Q105" s="50" t="s">
        <v>74</v>
      </c>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c r="EW105" s="49"/>
      <c r="EX105" s="49"/>
      <c r="EY105" s="49"/>
      <c r="EZ105" s="49"/>
      <c r="FA105" s="49"/>
      <c r="FB105" s="49"/>
      <c r="FC105" s="49"/>
      <c r="FD105" s="49"/>
      <c r="FE105" s="49"/>
      <c r="FF105" s="49"/>
      <c r="FG105" s="49"/>
      <c r="FH105" s="49"/>
      <c r="FI105" s="49"/>
      <c r="FJ105" s="49"/>
      <c r="FK105" s="49"/>
      <c r="FL105" s="49"/>
      <c r="FM105" s="49"/>
      <c r="FN105" s="49"/>
      <c r="FO105" s="49"/>
      <c r="FP105" s="49"/>
      <c r="FQ105" s="49"/>
      <c r="FR105" s="49"/>
      <c r="FS105" s="49"/>
      <c r="FT105" s="49"/>
      <c r="FU105" s="49"/>
      <c r="FV105" s="49"/>
      <c r="FW105" s="49"/>
      <c r="FX105" s="49"/>
      <c r="FY105" s="49"/>
      <c r="FZ105" s="49"/>
      <c r="GA105" s="49"/>
      <c r="GB105" s="49"/>
      <c r="GC105" s="49"/>
      <c r="GD105" s="49"/>
      <c r="GE105" s="49"/>
      <c r="GF105" s="49"/>
      <c r="GG105" s="49"/>
      <c r="GH105" s="49"/>
      <c r="GI105" s="49"/>
      <c r="GJ105" s="49"/>
      <c r="GK105" s="49"/>
      <c r="GL105" s="49"/>
      <c r="GM105" s="49"/>
      <c r="GN105" s="49"/>
      <c r="GO105" s="49"/>
      <c r="GP105" s="49"/>
      <c r="GQ105" s="49"/>
      <c r="GR105" s="49"/>
      <c r="GS105" s="49"/>
      <c r="GT105" s="49"/>
      <c r="GU105" s="49"/>
      <c r="GV105" s="49"/>
      <c r="GW105" s="49"/>
      <c r="GX105" s="49"/>
      <c r="GY105" s="49"/>
      <c r="GZ105" s="49"/>
      <c r="HA105" s="49"/>
      <c r="HB105" s="49"/>
      <c r="HC105" s="49"/>
      <c r="HD105" s="49"/>
      <c r="HE105" s="49"/>
      <c r="HF105" s="49"/>
      <c r="HG105" s="49"/>
    </row>
    <row r="106" spans="1:17" s="3" customFormat="1" ht="99.75" customHeight="1">
      <c r="A106" s="27">
        <v>53</v>
      </c>
      <c r="B106" s="29">
        <v>11</v>
      </c>
      <c r="C106" s="26" t="s">
        <v>383</v>
      </c>
      <c r="D106" s="24" t="s">
        <v>22</v>
      </c>
      <c r="E106" s="24" t="s">
        <v>74</v>
      </c>
      <c r="F106" s="26" t="s">
        <v>384</v>
      </c>
      <c r="G106" s="24" t="s">
        <v>25</v>
      </c>
      <c r="H106" s="24" t="s">
        <v>96</v>
      </c>
      <c r="I106" s="42">
        <v>2900</v>
      </c>
      <c r="J106" s="26" t="s">
        <v>385</v>
      </c>
      <c r="K106" s="42">
        <v>1000</v>
      </c>
      <c r="L106" s="24" t="s">
        <v>386</v>
      </c>
      <c r="M106" s="24" t="s">
        <v>387</v>
      </c>
      <c r="N106" s="24" t="s">
        <v>388</v>
      </c>
      <c r="O106" s="24" t="s">
        <v>389</v>
      </c>
      <c r="P106" s="24" t="s">
        <v>123</v>
      </c>
      <c r="Q106" s="52" t="s">
        <v>74</v>
      </c>
    </row>
    <row r="107" spans="1:215" s="5" customFormat="1" ht="109.5" customHeight="1">
      <c r="A107" s="27">
        <v>54</v>
      </c>
      <c r="B107" s="29">
        <v>12</v>
      </c>
      <c r="C107" s="26" t="s">
        <v>390</v>
      </c>
      <c r="D107" s="24" t="s">
        <v>22</v>
      </c>
      <c r="E107" s="24" t="s">
        <v>74</v>
      </c>
      <c r="F107" s="26" t="s">
        <v>391</v>
      </c>
      <c r="G107" s="24" t="s">
        <v>67</v>
      </c>
      <c r="H107" s="24" t="s">
        <v>88</v>
      </c>
      <c r="I107" s="42">
        <v>10000</v>
      </c>
      <c r="J107" s="26" t="s">
        <v>26</v>
      </c>
      <c r="K107" s="42">
        <v>8600</v>
      </c>
      <c r="L107" s="24" t="s">
        <v>392</v>
      </c>
      <c r="M107" s="24" t="s">
        <v>393</v>
      </c>
      <c r="N107" s="24" t="s">
        <v>394</v>
      </c>
      <c r="O107" s="24" t="s">
        <v>395</v>
      </c>
      <c r="P107" s="24" t="s">
        <v>252</v>
      </c>
      <c r="Q107" s="52" t="s">
        <v>74</v>
      </c>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7"/>
      <c r="CT107" s="7"/>
      <c r="CU107" s="7"/>
      <c r="CV107" s="7"/>
      <c r="CW107" s="7"/>
      <c r="CX107" s="7"/>
      <c r="CY107" s="7"/>
      <c r="CZ107" s="7"/>
      <c r="DA107" s="7"/>
      <c r="DB107" s="7"/>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7"/>
      <c r="EJ107" s="7"/>
      <c r="EK107" s="7"/>
      <c r="EL107" s="7"/>
      <c r="EM107" s="7"/>
      <c r="EN107" s="7"/>
      <c r="EO107" s="7"/>
      <c r="EP107" s="7"/>
      <c r="EQ107" s="7"/>
      <c r="ER107" s="7"/>
      <c r="ES107" s="7"/>
      <c r="ET107" s="7"/>
      <c r="EU107" s="7"/>
      <c r="EV107" s="7"/>
      <c r="EW107" s="7"/>
      <c r="EX107" s="7"/>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7"/>
      <c r="GF107" s="7"/>
      <c r="GG107" s="7"/>
      <c r="GH107" s="7"/>
      <c r="GI107" s="7"/>
      <c r="GJ107" s="7"/>
      <c r="GK107" s="7"/>
      <c r="GL107" s="7"/>
      <c r="GM107" s="7"/>
      <c r="GN107" s="7"/>
      <c r="GO107" s="7"/>
      <c r="GP107" s="7"/>
      <c r="GQ107" s="7"/>
      <c r="GR107" s="7"/>
      <c r="GS107" s="7"/>
      <c r="GT107" s="7"/>
      <c r="GU107" s="7"/>
      <c r="GV107" s="7"/>
      <c r="GW107" s="7"/>
      <c r="GX107" s="7"/>
      <c r="GY107" s="14"/>
      <c r="GZ107" s="15"/>
      <c r="HA107" s="15"/>
      <c r="HB107" s="15"/>
      <c r="HC107" s="15"/>
      <c r="HD107" s="15"/>
      <c r="HE107" s="15"/>
      <c r="HF107" s="15"/>
      <c r="HG107" s="15"/>
    </row>
    <row r="108" spans="1:17" s="3" customFormat="1" ht="90" customHeight="1">
      <c r="A108" s="27">
        <v>55</v>
      </c>
      <c r="B108" s="29">
        <v>13</v>
      </c>
      <c r="C108" s="26" t="s">
        <v>396</v>
      </c>
      <c r="D108" s="24" t="s">
        <v>22</v>
      </c>
      <c r="E108" s="24" t="s">
        <v>74</v>
      </c>
      <c r="F108" s="26" t="s">
        <v>397</v>
      </c>
      <c r="G108" s="24" t="s">
        <v>95</v>
      </c>
      <c r="H108" s="24" t="s">
        <v>398</v>
      </c>
      <c r="I108" s="42">
        <v>3200</v>
      </c>
      <c r="J108" s="26" t="s">
        <v>399</v>
      </c>
      <c r="K108" s="42">
        <v>200</v>
      </c>
      <c r="L108" s="24" t="s">
        <v>400</v>
      </c>
      <c r="M108" s="24" t="s">
        <v>401</v>
      </c>
      <c r="N108" s="24" t="s">
        <v>394</v>
      </c>
      <c r="O108" s="24" t="s">
        <v>395</v>
      </c>
      <c r="P108" s="24" t="s">
        <v>252</v>
      </c>
      <c r="Q108" s="52" t="s">
        <v>74</v>
      </c>
    </row>
    <row r="109" spans="1:17" s="3" customFormat="1" ht="84.75" customHeight="1">
      <c r="A109" s="27">
        <v>56</v>
      </c>
      <c r="B109" s="29">
        <v>14</v>
      </c>
      <c r="C109" s="26" t="s">
        <v>402</v>
      </c>
      <c r="D109" s="24" t="s">
        <v>22</v>
      </c>
      <c r="E109" s="24" t="s">
        <v>74</v>
      </c>
      <c r="F109" s="26" t="s">
        <v>403</v>
      </c>
      <c r="G109" s="24" t="s">
        <v>25</v>
      </c>
      <c r="H109" s="24" t="s">
        <v>101</v>
      </c>
      <c r="I109" s="42">
        <v>1800</v>
      </c>
      <c r="J109" s="26" t="s">
        <v>404</v>
      </c>
      <c r="K109" s="42">
        <v>600</v>
      </c>
      <c r="L109" s="24" t="s">
        <v>405</v>
      </c>
      <c r="M109" s="24" t="s">
        <v>389</v>
      </c>
      <c r="N109" s="24" t="s">
        <v>388</v>
      </c>
      <c r="O109" s="24" t="s">
        <v>389</v>
      </c>
      <c r="P109" s="24" t="s">
        <v>123</v>
      </c>
      <c r="Q109" s="52" t="s">
        <v>74</v>
      </c>
    </row>
    <row r="110" spans="1:17" s="3" customFormat="1" ht="60" customHeight="1">
      <c r="A110" s="27">
        <v>57</v>
      </c>
      <c r="B110" s="29">
        <v>15</v>
      </c>
      <c r="C110" s="26" t="s">
        <v>406</v>
      </c>
      <c r="D110" s="24" t="s">
        <v>22</v>
      </c>
      <c r="E110" s="24" t="s">
        <v>74</v>
      </c>
      <c r="F110" s="26" t="s">
        <v>407</v>
      </c>
      <c r="G110" s="24" t="s">
        <v>25</v>
      </c>
      <c r="H110" s="24">
        <v>2022</v>
      </c>
      <c r="I110" s="42">
        <v>2615</v>
      </c>
      <c r="J110" s="58" t="s">
        <v>26</v>
      </c>
      <c r="K110" s="42">
        <v>2615</v>
      </c>
      <c r="L110" s="24" t="s">
        <v>408</v>
      </c>
      <c r="M110" s="24" t="s">
        <v>409</v>
      </c>
      <c r="N110" s="24" t="s">
        <v>284</v>
      </c>
      <c r="O110" s="24" t="s">
        <v>285</v>
      </c>
      <c r="P110" s="24" t="s">
        <v>342</v>
      </c>
      <c r="Q110" s="52" t="s">
        <v>74</v>
      </c>
    </row>
    <row r="111" spans="1:215" s="3" customFormat="1" ht="75" customHeight="1">
      <c r="A111" s="27">
        <v>58</v>
      </c>
      <c r="B111" s="29">
        <v>16</v>
      </c>
      <c r="C111" s="26" t="s">
        <v>410</v>
      </c>
      <c r="D111" s="24" t="s">
        <v>22</v>
      </c>
      <c r="E111" s="26" t="s">
        <v>74</v>
      </c>
      <c r="F111" s="26" t="s">
        <v>411</v>
      </c>
      <c r="G111" s="24" t="s">
        <v>25</v>
      </c>
      <c r="H111" s="24" t="s">
        <v>96</v>
      </c>
      <c r="I111" s="24">
        <v>60091</v>
      </c>
      <c r="J111" s="26" t="s">
        <v>412</v>
      </c>
      <c r="K111" s="24">
        <v>5000</v>
      </c>
      <c r="L111" s="24" t="s">
        <v>413</v>
      </c>
      <c r="M111" s="24" t="s">
        <v>107</v>
      </c>
      <c r="N111" s="24" t="s">
        <v>414</v>
      </c>
      <c r="O111" s="24" t="s">
        <v>415</v>
      </c>
      <c r="P111" s="24" t="s">
        <v>416</v>
      </c>
      <c r="Q111" s="52" t="s">
        <v>74</v>
      </c>
      <c r="GZ111" s="60"/>
      <c r="HA111" s="60"/>
      <c r="HB111" s="60"/>
      <c r="HC111" s="60"/>
      <c r="HD111" s="60"/>
      <c r="HE111" s="60"/>
      <c r="HF111" s="60"/>
      <c r="HG111" s="60"/>
    </row>
    <row r="112" spans="1:215" s="5" customFormat="1" ht="106.5" customHeight="1">
      <c r="A112" s="27">
        <v>59</v>
      </c>
      <c r="B112" s="29">
        <v>17</v>
      </c>
      <c r="C112" s="26" t="s">
        <v>417</v>
      </c>
      <c r="D112" s="24" t="s">
        <v>99</v>
      </c>
      <c r="E112" s="24" t="s">
        <v>74</v>
      </c>
      <c r="F112" s="26" t="s">
        <v>418</v>
      </c>
      <c r="G112" s="24" t="s">
        <v>67</v>
      </c>
      <c r="H112" s="24" t="s">
        <v>129</v>
      </c>
      <c r="I112" s="42">
        <v>18000</v>
      </c>
      <c r="J112" s="26" t="s">
        <v>419</v>
      </c>
      <c r="K112" s="42">
        <v>6000</v>
      </c>
      <c r="L112" s="24" t="s">
        <v>420</v>
      </c>
      <c r="M112" s="24" t="s">
        <v>421</v>
      </c>
      <c r="N112" s="24" t="s">
        <v>422</v>
      </c>
      <c r="O112" s="24" t="s">
        <v>423</v>
      </c>
      <c r="P112" s="24" t="s">
        <v>168</v>
      </c>
      <c r="Q112" s="52" t="s">
        <v>74</v>
      </c>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7"/>
      <c r="CT112" s="7"/>
      <c r="CU112" s="7"/>
      <c r="CV112" s="7"/>
      <c r="CW112" s="7"/>
      <c r="CX112" s="7"/>
      <c r="CY112" s="7"/>
      <c r="CZ112" s="7"/>
      <c r="DA112" s="7"/>
      <c r="DB112" s="7"/>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7"/>
      <c r="EJ112" s="7"/>
      <c r="EK112" s="7"/>
      <c r="EL112" s="7"/>
      <c r="EM112" s="7"/>
      <c r="EN112" s="7"/>
      <c r="EO112" s="7"/>
      <c r="EP112" s="7"/>
      <c r="EQ112" s="7"/>
      <c r="ER112" s="7"/>
      <c r="ES112" s="7"/>
      <c r="ET112" s="7"/>
      <c r="EU112" s="7"/>
      <c r="EV112" s="7"/>
      <c r="EW112" s="7"/>
      <c r="EX112" s="7"/>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7"/>
      <c r="GF112" s="7"/>
      <c r="GG112" s="7"/>
      <c r="GH112" s="7"/>
      <c r="GI112" s="7"/>
      <c r="GJ112" s="7"/>
      <c r="GK112" s="7"/>
      <c r="GL112" s="7"/>
      <c r="GM112" s="7"/>
      <c r="GN112" s="7"/>
      <c r="GO112" s="7"/>
      <c r="GP112" s="7"/>
      <c r="GQ112" s="7"/>
      <c r="GR112" s="7"/>
      <c r="GS112" s="7"/>
      <c r="GT112" s="7"/>
      <c r="GU112" s="7"/>
      <c r="GV112" s="7"/>
      <c r="GW112" s="7"/>
      <c r="GX112" s="7"/>
      <c r="GY112" s="14"/>
      <c r="GZ112" s="15"/>
      <c r="HA112" s="15"/>
      <c r="HB112" s="15"/>
      <c r="HC112" s="15"/>
      <c r="HD112" s="15"/>
      <c r="HE112" s="15"/>
      <c r="HF112" s="15"/>
      <c r="HG112" s="15"/>
    </row>
    <row r="113" spans="1:215" s="5" customFormat="1" ht="85.5" customHeight="1">
      <c r="A113" s="27">
        <v>60</v>
      </c>
      <c r="B113" s="29">
        <v>18</v>
      </c>
      <c r="C113" s="55" t="s">
        <v>424</v>
      </c>
      <c r="D113" s="24" t="s">
        <v>22</v>
      </c>
      <c r="E113" s="29" t="s">
        <v>74</v>
      </c>
      <c r="F113" s="55" t="s">
        <v>425</v>
      </c>
      <c r="G113" s="24" t="s">
        <v>25</v>
      </c>
      <c r="H113" s="29" t="s">
        <v>104</v>
      </c>
      <c r="I113" s="42">
        <v>20000</v>
      </c>
      <c r="J113" s="55" t="s">
        <v>426</v>
      </c>
      <c r="K113" s="42">
        <v>8000</v>
      </c>
      <c r="L113" s="29" t="s">
        <v>427</v>
      </c>
      <c r="M113" s="29" t="s">
        <v>428</v>
      </c>
      <c r="N113" s="29" t="s">
        <v>335</v>
      </c>
      <c r="O113" s="29" t="s">
        <v>336</v>
      </c>
      <c r="P113" s="24" t="s">
        <v>31</v>
      </c>
      <c r="Q113" s="50" t="s">
        <v>74</v>
      </c>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7"/>
      <c r="CT113" s="7"/>
      <c r="CU113" s="7"/>
      <c r="CV113" s="7"/>
      <c r="CW113" s="7"/>
      <c r="CX113" s="7"/>
      <c r="CY113" s="7"/>
      <c r="CZ113" s="7"/>
      <c r="DA113" s="7"/>
      <c r="DB113" s="7"/>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7"/>
      <c r="EJ113" s="7"/>
      <c r="EK113" s="7"/>
      <c r="EL113" s="7"/>
      <c r="EM113" s="7"/>
      <c r="EN113" s="7"/>
      <c r="EO113" s="7"/>
      <c r="EP113" s="7"/>
      <c r="EQ113" s="7"/>
      <c r="ER113" s="7"/>
      <c r="ES113" s="7"/>
      <c r="ET113" s="7"/>
      <c r="EU113" s="7"/>
      <c r="EV113" s="7"/>
      <c r="EW113" s="7"/>
      <c r="EX113" s="7"/>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7"/>
      <c r="GF113" s="7"/>
      <c r="GG113" s="7"/>
      <c r="GH113" s="7"/>
      <c r="GI113" s="7"/>
      <c r="GJ113" s="7"/>
      <c r="GK113" s="7"/>
      <c r="GL113" s="7"/>
      <c r="GM113" s="7"/>
      <c r="GN113" s="7"/>
      <c r="GO113" s="7"/>
      <c r="GP113" s="7"/>
      <c r="GQ113" s="7"/>
      <c r="GR113" s="7"/>
      <c r="GS113" s="7"/>
      <c r="GT113" s="7"/>
      <c r="GU113" s="7"/>
      <c r="GV113" s="7"/>
      <c r="GW113" s="7"/>
      <c r="GX113" s="7"/>
      <c r="GY113" s="14"/>
      <c r="GZ113" s="15"/>
      <c r="HA113" s="15"/>
      <c r="HB113" s="15"/>
      <c r="HC113" s="15"/>
      <c r="HD113" s="15"/>
      <c r="HE113" s="15"/>
      <c r="HF113" s="15"/>
      <c r="HG113" s="15"/>
    </row>
    <row r="114" spans="1:215" s="3" customFormat="1" ht="108" customHeight="1">
      <c r="A114" s="27">
        <v>61</v>
      </c>
      <c r="B114" s="29">
        <v>19</v>
      </c>
      <c r="C114" s="26" t="s">
        <v>429</v>
      </c>
      <c r="D114" s="24" t="s">
        <v>22</v>
      </c>
      <c r="E114" s="24" t="s">
        <v>74</v>
      </c>
      <c r="F114" s="26" t="s">
        <v>430</v>
      </c>
      <c r="G114" s="24" t="s">
        <v>25</v>
      </c>
      <c r="H114" s="24" t="s">
        <v>101</v>
      </c>
      <c r="I114" s="42">
        <v>11000</v>
      </c>
      <c r="J114" s="26" t="s">
        <v>431</v>
      </c>
      <c r="K114" s="42">
        <v>6000</v>
      </c>
      <c r="L114" s="24" t="s">
        <v>432</v>
      </c>
      <c r="M114" s="24" t="s">
        <v>433</v>
      </c>
      <c r="N114" s="24" t="s">
        <v>348</v>
      </c>
      <c r="O114" s="24" t="s">
        <v>349</v>
      </c>
      <c r="P114" s="24" t="s">
        <v>31</v>
      </c>
      <c r="Q114" s="50" t="s">
        <v>74</v>
      </c>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row>
    <row r="115" spans="1:17" s="3" customFormat="1" ht="84.75" customHeight="1">
      <c r="A115" s="27">
        <v>62</v>
      </c>
      <c r="B115" s="29">
        <v>20</v>
      </c>
      <c r="C115" s="43" t="s">
        <v>434</v>
      </c>
      <c r="D115" s="24" t="s">
        <v>22</v>
      </c>
      <c r="E115" s="29" t="s">
        <v>74</v>
      </c>
      <c r="F115" s="43" t="s">
        <v>435</v>
      </c>
      <c r="G115" s="24" t="s">
        <v>25</v>
      </c>
      <c r="H115" s="29" t="s">
        <v>101</v>
      </c>
      <c r="I115" s="42">
        <v>16000</v>
      </c>
      <c r="J115" s="43" t="s">
        <v>436</v>
      </c>
      <c r="K115" s="42">
        <v>10000</v>
      </c>
      <c r="L115" s="29" t="s">
        <v>437</v>
      </c>
      <c r="M115" s="29" t="s">
        <v>438</v>
      </c>
      <c r="N115" s="29" t="s">
        <v>335</v>
      </c>
      <c r="O115" s="29" t="s">
        <v>336</v>
      </c>
      <c r="P115" s="24" t="s">
        <v>31</v>
      </c>
      <c r="Q115" s="52" t="s">
        <v>74</v>
      </c>
    </row>
    <row r="116" spans="1:17" s="3" customFormat="1" ht="51.75" customHeight="1">
      <c r="A116" s="27">
        <v>63</v>
      </c>
      <c r="B116" s="29">
        <v>21</v>
      </c>
      <c r="C116" s="43" t="s">
        <v>439</v>
      </c>
      <c r="D116" s="24" t="s">
        <v>22</v>
      </c>
      <c r="E116" s="29" t="s">
        <v>74</v>
      </c>
      <c r="F116" s="43" t="s">
        <v>440</v>
      </c>
      <c r="G116" s="24" t="s">
        <v>67</v>
      </c>
      <c r="H116" s="29" t="s">
        <v>88</v>
      </c>
      <c r="I116" s="42">
        <v>1200</v>
      </c>
      <c r="J116" s="43" t="s">
        <v>26</v>
      </c>
      <c r="K116" s="42">
        <v>400</v>
      </c>
      <c r="L116" s="29" t="s">
        <v>441</v>
      </c>
      <c r="M116" s="29"/>
      <c r="N116" s="29" t="s">
        <v>335</v>
      </c>
      <c r="O116" s="29" t="s">
        <v>336</v>
      </c>
      <c r="P116" s="24" t="s">
        <v>31</v>
      </c>
      <c r="Q116" s="52" t="s">
        <v>74</v>
      </c>
    </row>
    <row r="117" spans="1:17" s="3" customFormat="1" ht="63" customHeight="1">
      <c r="A117" s="27">
        <v>64</v>
      </c>
      <c r="B117" s="29">
        <v>22</v>
      </c>
      <c r="C117" s="26" t="s">
        <v>442</v>
      </c>
      <c r="D117" s="24" t="s">
        <v>443</v>
      </c>
      <c r="E117" s="24" t="s">
        <v>74</v>
      </c>
      <c r="F117" s="26" t="s">
        <v>444</v>
      </c>
      <c r="G117" s="24" t="s">
        <v>67</v>
      </c>
      <c r="H117" s="24" t="s">
        <v>88</v>
      </c>
      <c r="I117" s="42">
        <v>4000</v>
      </c>
      <c r="J117" s="26" t="s">
        <v>26</v>
      </c>
      <c r="K117" s="42">
        <v>600</v>
      </c>
      <c r="L117" s="24" t="s">
        <v>445</v>
      </c>
      <c r="M117" s="24" t="s">
        <v>446</v>
      </c>
      <c r="N117" s="24" t="s">
        <v>445</v>
      </c>
      <c r="O117" s="24" t="s">
        <v>446</v>
      </c>
      <c r="P117" s="24" t="s">
        <v>416</v>
      </c>
      <c r="Q117" s="52" t="s">
        <v>74</v>
      </c>
    </row>
    <row r="118" spans="1:17" s="3" customFormat="1" ht="61.5" customHeight="1">
      <c r="A118" s="27">
        <v>65</v>
      </c>
      <c r="B118" s="29">
        <v>23</v>
      </c>
      <c r="C118" s="26" t="s">
        <v>447</v>
      </c>
      <c r="D118" s="24" t="s">
        <v>443</v>
      </c>
      <c r="E118" s="24" t="s">
        <v>74</v>
      </c>
      <c r="F118" s="26" t="s">
        <v>448</v>
      </c>
      <c r="G118" s="24" t="s">
        <v>67</v>
      </c>
      <c r="H118" s="24" t="s">
        <v>88</v>
      </c>
      <c r="I118" s="42">
        <v>2000</v>
      </c>
      <c r="J118" s="26" t="s">
        <v>26</v>
      </c>
      <c r="K118" s="42">
        <v>400</v>
      </c>
      <c r="L118" s="24" t="s">
        <v>445</v>
      </c>
      <c r="M118" s="24" t="s">
        <v>446</v>
      </c>
      <c r="N118" s="24" t="s">
        <v>445</v>
      </c>
      <c r="O118" s="24" t="s">
        <v>446</v>
      </c>
      <c r="P118" s="24" t="s">
        <v>416</v>
      </c>
      <c r="Q118" s="52" t="s">
        <v>74</v>
      </c>
    </row>
    <row r="119" spans="1:17" s="3" customFormat="1" ht="77.25" customHeight="1">
      <c r="A119" s="27">
        <v>66</v>
      </c>
      <c r="B119" s="29">
        <v>24</v>
      </c>
      <c r="C119" s="26" t="s">
        <v>449</v>
      </c>
      <c r="D119" s="24" t="s">
        <v>22</v>
      </c>
      <c r="E119" s="24" t="s">
        <v>74</v>
      </c>
      <c r="F119" s="26" t="s">
        <v>450</v>
      </c>
      <c r="G119" s="24" t="s">
        <v>67</v>
      </c>
      <c r="H119" s="24" t="s">
        <v>451</v>
      </c>
      <c r="I119" s="42">
        <v>3000</v>
      </c>
      <c r="J119" s="26" t="s">
        <v>452</v>
      </c>
      <c r="K119" s="42">
        <v>1000</v>
      </c>
      <c r="L119" s="24" t="s">
        <v>453</v>
      </c>
      <c r="M119" s="24" t="s">
        <v>454</v>
      </c>
      <c r="N119" s="24" t="s">
        <v>455</v>
      </c>
      <c r="O119" s="24" t="s">
        <v>454</v>
      </c>
      <c r="P119" s="24" t="s">
        <v>456</v>
      </c>
      <c r="Q119" s="52" t="s">
        <v>74</v>
      </c>
    </row>
    <row r="120" spans="1:17" s="3" customFormat="1" ht="60" customHeight="1">
      <c r="A120" s="27">
        <v>67</v>
      </c>
      <c r="B120" s="29">
        <v>25</v>
      </c>
      <c r="C120" s="26" t="s">
        <v>457</v>
      </c>
      <c r="D120" s="24" t="s">
        <v>78</v>
      </c>
      <c r="E120" s="24" t="s">
        <v>74</v>
      </c>
      <c r="F120" s="26" t="s">
        <v>458</v>
      </c>
      <c r="G120" s="29" t="s">
        <v>25</v>
      </c>
      <c r="H120" s="24" t="s">
        <v>101</v>
      </c>
      <c r="I120" s="42">
        <v>2500</v>
      </c>
      <c r="J120" s="26" t="s">
        <v>459</v>
      </c>
      <c r="K120" s="42">
        <v>1000</v>
      </c>
      <c r="L120" s="24" t="s">
        <v>460</v>
      </c>
      <c r="M120" s="24" t="s">
        <v>461</v>
      </c>
      <c r="N120" s="24" t="s">
        <v>462</v>
      </c>
      <c r="O120" s="24" t="s">
        <v>463</v>
      </c>
      <c r="P120" s="24" t="s">
        <v>464</v>
      </c>
      <c r="Q120" s="52" t="s">
        <v>74</v>
      </c>
    </row>
    <row r="121" spans="1:17" s="3" customFormat="1" ht="90" customHeight="1">
      <c r="A121" s="27">
        <v>68</v>
      </c>
      <c r="B121" s="29">
        <v>26</v>
      </c>
      <c r="C121" s="26" t="s">
        <v>465</v>
      </c>
      <c r="D121" s="24" t="s">
        <v>22</v>
      </c>
      <c r="E121" s="24" t="s">
        <v>74</v>
      </c>
      <c r="F121" s="26" t="s">
        <v>466</v>
      </c>
      <c r="G121" s="29" t="s">
        <v>25</v>
      </c>
      <c r="H121" s="24">
        <v>2022</v>
      </c>
      <c r="I121" s="42">
        <v>2000</v>
      </c>
      <c r="J121" s="26" t="s">
        <v>26</v>
      </c>
      <c r="K121" s="42">
        <v>2000</v>
      </c>
      <c r="L121" s="24" t="s">
        <v>467</v>
      </c>
      <c r="M121" s="24" t="s">
        <v>468</v>
      </c>
      <c r="N121" s="24" t="s">
        <v>469</v>
      </c>
      <c r="O121" s="24" t="s">
        <v>470</v>
      </c>
      <c r="P121" s="24" t="s">
        <v>174</v>
      </c>
      <c r="Q121" s="52" t="s">
        <v>74</v>
      </c>
    </row>
    <row r="122" spans="1:17" s="3" customFormat="1" ht="141.75" customHeight="1">
      <c r="A122" s="27">
        <v>69</v>
      </c>
      <c r="B122" s="29">
        <v>27</v>
      </c>
      <c r="C122" s="26" t="s">
        <v>471</v>
      </c>
      <c r="D122" s="24" t="s">
        <v>22</v>
      </c>
      <c r="E122" s="24" t="s">
        <v>74</v>
      </c>
      <c r="F122" s="26" t="s">
        <v>472</v>
      </c>
      <c r="G122" s="24" t="s">
        <v>67</v>
      </c>
      <c r="H122" s="24" t="s">
        <v>129</v>
      </c>
      <c r="I122" s="42">
        <v>5000</v>
      </c>
      <c r="J122" s="26" t="s">
        <v>473</v>
      </c>
      <c r="K122" s="42">
        <v>1800</v>
      </c>
      <c r="L122" s="24" t="s">
        <v>474</v>
      </c>
      <c r="M122" s="24" t="s">
        <v>475</v>
      </c>
      <c r="N122" s="24" t="s">
        <v>476</v>
      </c>
      <c r="O122" s="24" t="s">
        <v>477</v>
      </c>
      <c r="P122" s="24" t="s">
        <v>478</v>
      </c>
      <c r="Q122" s="52" t="s">
        <v>74</v>
      </c>
    </row>
    <row r="123" spans="1:17" s="3" customFormat="1" ht="115.5" customHeight="1">
      <c r="A123" s="27">
        <v>70</v>
      </c>
      <c r="B123" s="29">
        <v>28</v>
      </c>
      <c r="C123" s="26" t="s">
        <v>479</v>
      </c>
      <c r="D123" s="24" t="s">
        <v>22</v>
      </c>
      <c r="E123" s="24" t="s">
        <v>74</v>
      </c>
      <c r="F123" s="26" t="s">
        <v>480</v>
      </c>
      <c r="G123" s="24" t="s">
        <v>67</v>
      </c>
      <c r="H123" s="24" t="s">
        <v>129</v>
      </c>
      <c r="I123" s="42">
        <v>3600</v>
      </c>
      <c r="J123" s="26" t="s">
        <v>481</v>
      </c>
      <c r="K123" s="42">
        <v>1300</v>
      </c>
      <c r="L123" s="24" t="s">
        <v>482</v>
      </c>
      <c r="M123" s="24" t="s">
        <v>483</v>
      </c>
      <c r="N123" s="24" t="s">
        <v>476</v>
      </c>
      <c r="O123" s="24" t="s">
        <v>477</v>
      </c>
      <c r="P123" s="24" t="s">
        <v>478</v>
      </c>
      <c r="Q123" s="52" t="s">
        <v>74</v>
      </c>
    </row>
    <row r="124" spans="1:17" s="3" customFormat="1" ht="114.75" customHeight="1">
      <c r="A124" s="27">
        <v>71</v>
      </c>
      <c r="B124" s="29">
        <v>29</v>
      </c>
      <c r="C124" s="26" t="s">
        <v>484</v>
      </c>
      <c r="D124" s="24" t="s">
        <v>22</v>
      </c>
      <c r="E124" s="24" t="s">
        <v>74</v>
      </c>
      <c r="F124" s="26" t="s">
        <v>485</v>
      </c>
      <c r="G124" s="24" t="s">
        <v>67</v>
      </c>
      <c r="H124" s="24" t="s">
        <v>129</v>
      </c>
      <c r="I124" s="42">
        <v>4600</v>
      </c>
      <c r="J124" s="26" t="s">
        <v>486</v>
      </c>
      <c r="K124" s="42">
        <v>1500</v>
      </c>
      <c r="L124" s="24" t="s">
        <v>487</v>
      </c>
      <c r="M124" s="24" t="s">
        <v>488</v>
      </c>
      <c r="N124" s="24" t="s">
        <v>476</v>
      </c>
      <c r="O124" s="24" t="s">
        <v>477</v>
      </c>
      <c r="P124" s="24" t="s">
        <v>478</v>
      </c>
      <c r="Q124" s="52" t="s">
        <v>74</v>
      </c>
    </row>
    <row r="125" spans="1:17" s="3" customFormat="1" ht="84" customHeight="1">
      <c r="A125" s="27">
        <v>72</v>
      </c>
      <c r="B125" s="29">
        <v>30</v>
      </c>
      <c r="C125" s="26" t="s">
        <v>489</v>
      </c>
      <c r="D125" s="24" t="s">
        <v>22</v>
      </c>
      <c r="E125" s="24" t="s">
        <v>74</v>
      </c>
      <c r="F125" s="26" t="s">
        <v>490</v>
      </c>
      <c r="G125" s="24" t="s">
        <v>67</v>
      </c>
      <c r="H125" s="24" t="s">
        <v>88</v>
      </c>
      <c r="I125" s="42">
        <v>2000</v>
      </c>
      <c r="J125" s="26" t="s">
        <v>26</v>
      </c>
      <c r="K125" s="42">
        <v>1100</v>
      </c>
      <c r="L125" s="24" t="s">
        <v>491</v>
      </c>
      <c r="M125" s="24" t="s">
        <v>492</v>
      </c>
      <c r="N125" s="24" t="s">
        <v>476</v>
      </c>
      <c r="O125" s="24" t="s">
        <v>477</v>
      </c>
      <c r="P125" s="24" t="s">
        <v>478</v>
      </c>
      <c r="Q125" s="52" t="s">
        <v>74</v>
      </c>
    </row>
    <row r="126" spans="1:17" s="3" customFormat="1" ht="126" customHeight="1">
      <c r="A126" s="27">
        <v>73</v>
      </c>
      <c r="B126" s="29">
        <v>31</v>
      </c>
      <c r="C126" s="26" t="s">
        <v>493</v>
      </c>
      <c r="D126" s="24" t="s">
        <v>22</v>
      </c>
      <c r="E126" s="24" t="s">
        <v>74</v>
      </c>
      <c r="F126" s="26" t="s">
        <v>494</v>
      </c>
      <c r="G126" s="29" t="s">
        <v>25</v>
      </c>
      <c r="H126" s="24" t="s">
        <v>96</v>
      </c>
      <c r="I126" s="42">
        <v>6300</v>
      </c>
      <c r="J126" s="26" t="s">
        <v>495</v>
      </c>
      <c r="K126" s="42">
        <v>2400</v>
      </c>
      <c r="L126" s="24" t="s">
        <v>496</v>
      </c>
      <c r="M126" s="24" t="s">
        <v>497</v>
      </c>
      <c r="N126" s="24" t="s">
        <v>476</v>
      </c>
      <c r="O126" s="24" t="s">
        <v>477</v>
      </c>
      <c r="P126" s="24" t="s">
        <v>478</v>
      </c>
      <c r="Q126" s="52" t="s">
        <v>74</v>
      </c>
    </row>
    <row r="127" spans="1:17" s="3" customFormat="1" ht="64.5" customHeight="1">
      <c r="A127" s="27">
        <v>74</v>
      </c>
      <c r="B127" s="29">
        <v>32</v>
      </c>
      <c r="C127" s="26" t="s">
        <v>498</v>
      </c>
      <c r="D127" s="24" t="s">
        <v>22</v>
      </c>
      <c r="E127" s="24" t="s">
        <v>74</v>
      </c>
      <c r="F127" s="26" t="s">
        <v>499</v>
      </c>
      <c r="G127" s="24" t="s">
        <v>67</v>
      </c>
      <c r="H127" s="24" t="s">
        <v>129</v>
      </c>
      <c r="I127" s="42">
        <v>2000</v>
      </c>
      <c r="J127" s="26" t="s">
        <v>500</v>
      </c>
      <c r="K127" s="42">
        <v>1000</v>
      </c>
      <c r="L127" s="24" t="s">
        <v>501</v>
      </c>
      <c r="M127" s="24" t="s">
        <v>502</v>
      </c>
      <c r="N127" s="24" t="s">
        <v>503</v>
      </c>
      <c r="O127" s="24" t="s">
        <v>504</v>
      </c>
      <c r="P127" s="24" t="s">
        <v>505</v>
      </c>
      <c r="Q127" s="52" t="s">
        <v>74</v>
      </c>
    </row>
    <row r="128" spans="1:17" s="3" customFormat="1" ht="99" customHeight="1">
      <c r="A128" s="27">
        <v>75</v>
      </c>
      <c r="B128" s="29">
        <v>33</v>
      </c>
      <c r="C128" s="26" t="s">
        <v>506</v>
      </c>
      <c r="D128" s="24" t="s">
        <v>22</v>
      </c>
      <c r="E128" s="24" t="s">
        <v>74</v>
      </c>
      <c r="F128" s="26" t="s">
        <v>507</v>
      </c>
      <c r="G128" s="24" t="s">
        <v>67</v>
      </c>
      <c r="H128" s="24" t="s">
        <v>88</v>
      </c>
      <c r="I128" s="42">
        <v>4700</v>
      </c>
      <c r="J128" s="26" t="s">
        <v>26</v>
      </c>
      <c r="K128" s="42">
        <v>3000</v>
      </c>
      <c r="L128" s="24" t="s">
        <v>508</v>
      </c>
      <c r="M128" s="24" t="s">
        <v>509</v>
      </c>
      <c r="N128" s="24" t="s">
        <v>510</v>
      </c>
      <c r="O128" s="24" t="s">
        <v>511</v>
      </c>
      <c r="P128" s="24" t="s">
        <v>302</v>
      </c>
      <c r="Q128" s="52" t="s">
        <v>74</v>
      </c>
    </row>
    <row r="129" spans="1:17" s="3" customFormat="1" ht="79.5" customHeight="1">
      <c r="A129" s="27">
        <v>76</v>
      </c>
      <c r="B129" s="29">
        <v>34</v>
      </c>
      <c r="C129" s="26" t="s">
        <v>512</v>
      </c>
      <c r="D129" s="24" t="s">
        <v>67</v>
      </c>
      <c r="E129" s="24" t="s">
        <v>74</v>
      </c>
      <c r="F129" s="26" t="s">
        <v>513</v>
      </c>
      <c r="G129" s="24" t="s">
        <v>67</v>
      </c>
      <c r="H129" s="24" t="s">
        <v>129</v>
      </c>
      <c r="I129" s="42">
        <v>5300</v>
      </c>
      <c r="J129" s="26" t="s">
        <v>514</v>
      </c>
      <c r="K129" s="42">
        <v>1500</v>
      </c>
      <c r="L129" s="24" t="s">
        <v>515</v>
      </c>
      <c r="M129" s="24" t="s">
        <v>516</v>
      </c>
      <c r="N129" s="24" t="s">
        <v>510</v>
      </c>
      <c r="O129" s="24" t="s">
        <v>511</v>
      </c>
      <c r="P129" s="24" t="s">
        <v>302</v>
      </c>
      <c r="Q129" s="52" t="s">
        <v>74</v>
      </c>
    </row>
    <row r="130" spans="1:215" s="2" customFormat="1" ht="78.75" customHeight="1">
      <c r="A130" s="27">
        <v>77</v>
      </c>
      <c r="B130" s="29">
        <v>35</v>
      </c>
      <c r="C130" s="26" t="s">
        <v>517</v>
      </c>
      <c r="D130" s="24" t="s">
        <v>22</v>
      </c>
      <c r="E130" s="24" t="s">
        <v>74</v>
      </c>
      <c r="F130" s="26" t="s">
        <v>518</v>
      </c>
      <c r="G130" s="24" t="s">
        <v>67</v>
      </c>
      <c r="H130" s="24" t="s">
        <v>129</v>
      </c>
      <c r="I130" s="42">
        <v>10000</v>
      </c>
      <c r="J130" s="26" t="s">
        <v>519</v>
      </c>
      <c r="K130" s="42">
        <v>4000</v>
      </c>
      <c r="L130" s="24" t="s">
        <v>520</v>
      </c>
      <c r="M130" s="24" t="s">
        <v>521</v>
      </c>
      <c r="N130" s="24" t="s">
        <v>510</v>
      </c>
      <c r="O130" s="24" t="s">
        <v>511</v>
      </c>
      <c r="P130" s="24" t="s">
        <v>302</v>
      </c>
      <c r="Q130" s="52" t="s">
        <v>74</v>
      </c>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row>
    <row r="131" spans="1:215" ht="73.5" customHeight="1">
      <c r="A131" s="27">
        <v>78</v>
      </c>
      <c r="B131" s="29">
        <v>36</v>
      </c>
      <c r="C131" s="26" t="s">
        <v>522</v>
      </c>
      <c r="D131" s="24" t="s">
        <v>22</v>
      </c>
      <c r="E131" s="24" t="s">
        <v>74</v>
      </c>
      <c r="F131" s="26" t="s">
        <v>523</v>
      </c>
      <c r="G131" s="24" t="s">
        <v>67</v>
      </c>
      <c r="H131" s="24" t="s">
        <v>129</v>
      </c>
      <c r="I131" s="42">
        <v>4600</v>
      </c>
      <c r="J131" s="26" t="s">
        <v>524</v>
      </c>
      <c r="K131" s="42">
        <v>3000</v>
      </c>
      <c r="L131" s="24" t="s">
        <v>525</v>
      </c>
      <c r="M131" s="24" t="s">
        <v>526</v>
      </c>
      <c r="N131" s="24" t="s">
        <v>510</v>
      </c>
      <c r="O131" s="24" t="s">
        <v>511</v>
      </c>
      <c r="P131" s="24" t="s">
        <v>302</v>
      </c>
      <c r="Q131" s="52" t="s">
        <v>74</v>
      </c>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71"/>
      <c r="CT131" s="71"/>
      <c r="CU131" s="71"/>
      <c r="CV131" s="71"/>
      <c r="CW131" s="71"/>
      <c r="CX131" s="71"/>
      <c r="CY131" s="71"/>
      <c r="CZ131" s="71"/>
      <c r="DA131" s="71"/>
      <c r="DB131" s="71"/>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71"/>
      <c r="EJ131" s="71"/>
      <c r="EK131" s="71"/>
      <c r="EL131" s="71"/>
      <c r="EM131" s="71"/>
      <c r="EN131" s="71"/>
      <c r="EO131" s="71"/>
      <c r="EP131" s="71"/>
      <c r="EQ131" s="71"/>
      <c r="ER131" s="71"/>
      <c r="ES131" s="71"/>
      <c r="ET131" s="71"/>
      <c r="EU131" s="71"/>
      <c r="EV131" s="71"/>
      <c r="EW131" s="71"/>
      <c r="EX131" s="71"/>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71"/>
      <c r="GF131" s="71"/>
      <c r="GG131" s="71"/>
      <c r="GH131" s="71"/>
      <c r="GI131" s="71"/>
      <c r="GJ131" s="71"/>
      <c r="GK131" s="71"/>
      <c r="GL131" s="71"/>
      <c r="GM131" s="71"/>
      <c r="GN131" s="71"/>
      <c r="GO131" s="71"/>
      <c r="GP131" s="71"/>
      <c r="GQ131" s="71"/>
      <c r="GR131" s="71"/>
      <c r="GS131" s="71"/>
      <c r="GT131" s="71"/>
      <c r="GU131" s="71"/>
      <c r="GV131" s="71"/>
      <c r="GW131" s="71"/>
      <c r="GX131" s="71"/>
      <c r="GY131" s="6"/>
      <c r="GZ131" s="72"/>
      <c r="HA131" s="72"/>
      <c r="HB131" s="72"/>
      <c r="HC131" s="72"/>
      <c r="HD131" s="72"/>
      <c r="HE131" s="72"/>
      <c r="HF131" s="72"/>
      <c r="HG131" s="72"/>
    </row>
    <row r="132" spans="1:17" s="3" customFormat="1" ht="84" customHeight="1">
      <c r="A132" s="27">
        <v>79</v>
      </c>
      <c r="B132" s="29">
        <v>37</v>
      </c>
      <c r="C132" s="26" t="s">
        <v>527</v>
      </c>
      <c r="D132" s="24" t="s">
        <v>22</v>
      </c>
      <c r="E132" s="24" t="s">
        <v>74</v>
      </c>
      <c r="F132" s="26" t="s">
        <v>528</v>
      </c>
      <c r="G132" s="29" t="s">
        <v>25</v>
      </c>
      <c r="H132" s="24">
        <v>2022</v>
      </c>
      <c r="I132" s="42">
        <v>5100</v>
      </c>
      <c r="J132" s="26" t="s">
        <v>26</v>
      </c>
      <c r="K132" s="42">
        <v>5100</v>
      </c>
      <c r="L132" s="24" t="s">
        <v>529</v>
      </c>
      <c r="M132" s="24" t="s">
        <v>530</v>
      </c>
      <c r="N132" s="24" t="s">
        <v>531</v>
      </c>
      <c r="O132" s="24" t="s">
        <v>532</v>
      </c>
      <c r="P132" s="24" t="s">
        <v>533</v>
      </c>
      <c r="Q132" s="52" t="s">
        <v>74</v>
      </c>
    </row>
    <row r="133" spans="1:17" s="3" customFormat="1" ht="79.5" customHeight="1">
      <c r="A133" s="27">
        <v>80</v>
      </c>
      <c r="B133" s="29">
        <v>38</v>
      </c>
      <c r="C133" s="26" t="s">
        <v>534</v>
      </c>
      <c r="D133" s="24" t="s">
        <v>22</v>
      </c>
      <c r="E133" s="24" t="s">
        <v>74</v>
      </c>
      <c r="F133" s="26" t="s">
        <v>535</v>
      </c>
      <c r="G133" s="29" t="s">
        <v>25</v>
      </c>
      <c r="H133" s="24">
        <v>2022</v>
      </c>
      <c r="I133" s="42">
        <v>8900</v>
      </c>
      <c r="J133" s="26" t="s">
        <v>26</v>
      </c>
      <c r="K133" s="42">
        <v>8900</v>
      </c>
      <c r="L133" s="24" t="s">
        <v>536</v>
      </c>
      <c r="M133" s="24" t="s">
        <v>532</v>
      </c>
      <c r="N133" s="24" t="s">
        <v>531</v>
      </c>
      <c r="O133" s="24" t="s">
        <v>532</v>
      </c>
      <c r="P133" s="24" t="s">
        <v>533</v>
      </c>
      <c r="Q133" s="52" t="s">
        <v>74</v>
      </c>
    </row>
    <row r="134" spans="1:17" s="3" customFormat="1" ht="114" customHeight="1">
      <c r="A134" s="27">
        <v>81</v>
      </c>
      <c r="B134" s="29">
        <v>39</v>
      </c>
      <c r="C134" s="26" t="s">
        <v>537</v>
      </c>
      <c r="D134" s="24" t="s">
        <v>22</v>
      </c>
      <c r="E134" s="24" t="s">
        <v>74</v>
      </c>
      <c r="F134" s="26" t="s">
        <v>538</v>
      </c>
      <c r="G134" s="29" t="s">
        <v>25</v>
      </c>
      <c r="H134" s="24" t="s">
        <v>96</v>
      </c>
      <c r="I134" s="42">
        <v>5000</v>
      </c>
      <c r="J134" s="26" t="s">
        <v>539</v>
      </c>
      <c r="K134" s="42">
        <v>1500</v>
      </c>
      <c r="L134" s="24" t="s">
        <v>540</v>
      </c>
      <c r="M134" s="24" t="s">
        <v>541</v>
      </c>
      <c r="N134" s="24" t="s">
        <v>244</v>
      </c>
      <c r="O134" s="24" t="s">
        <v>243</v>
      </c>
      <c r="P134" s="24" t="s">
        <v>245</v>
      </c>
      <c r="Q134" s="52" t="s">
        <v>74</v>
      </c>
    </row>
    <row r="135" spans="1:17" s="3" customFormat="1" ht="91.5" customHeight="1">
      <c r="A135" s="27">
        <v>82</v>
      </c>
      <c r="B135" s="29">
        <v>40</v>
      </c>
      <c r="C135" s="26" t="s">
        <v>542</v>
      </c>
      <c r="D135" s="24" t="s">
        <v>22</v>
      </c>
      <c r="E135" s="24" t="s">
        <v>74</v>
      </c>
      <c r="F135" s="26" t="s">
        <v>543</v>
      </c>
      <c r="G135" s="29" t="s">
        <v>25</v>
      </c>
      <c r="H135" s="24">
        <v>2022</v>
      </c>
      <c r="I135" s="42">
        <v>1500</v>
      </c>
      <c r="J135" s="26" t="s">
        <v>26</v>
      </c>
      <c r="K135" s="42">
        <v>1500</v>
      </c>
      <c r="L135" s="24" t="s">
        <v>544</v>
      </c>
      <c r="M135" s="24" t="s">
        <v>545</v>
      </c>
      <c r="N135" s="24" t="s">
        <v>546</v>
      </c>
      <c r="O135" s="24" t="s">
        <v>547</v>
      </c>
      <c r="P135" s="24" t="s">
        <v>162</v>
      </c>
      <c r="Q135" s="52" t="s">
        <v>74</v>
      </c>
    </row>
    <row r="136" spans="1:17" s="3" customFormat="1" ht="94.5" customHeight="1">
      <c r="A136" s="27">
        <v>83</v>
      </c>
      <c r="B136" s="29">
        <v>41</v>
      </c>
      <c r="C136" s="26" t="s">
        <v>548</v>
      </c>
      <c r="D136" s="24" t="s">
        <v>22</v>
      </c>
      <c r="E136" s="24" t="s">
        <v>74</v>
      </c>
      <c r="F136" s="26" t="s">
        <v>549</v>
      </c>
      <c r="G136" s="29" t="s">
        <v>25</v>
      </c>
      <c r="H136" s="24" t="s">
        <v>356</v>
      </c>
      <c r="I136" s="42">
        <v>4500</v>
      </c>
      <c r="J136" s="26" t="s">
        <v>26</v>
      </c>
      <c r="K136" s="42">
        <v>4500</v>
      </c>
      <c r="L136" s="24" t="s">
        <v>550</v>
      </c>
      <c r="M136" s="24" t="s">
        <v>551</v>
      </c>
      <c r="N136" s="24" t="s">
        <v>552</v>
      </c>
      <c r="O136" s="24" t="s">
        <v>551</v>
      </c>
      <c r="P136" s="24" t="s">
        <v>31</v>
      </c>
      <c r="Q136" s="52" t="s">
        <v>74</v>
      </c>
    </row>
    <row r="137" spans="1:17" s="3" customFormat="1" ht="118.5" customHeight="1">
      <c r="A137" s="27">
        <v>84</v>
      </c>
      <c r="B137" s="29">
        <v>42</v>
      </c>
      <c r="C137" s="26" t="s">
        <v>553</v>
      </c>
      <c r="D137" s="24" t="s">
        <v>22</v>
      </c>
      <c r="E137" s="24" t="s">
        <v>74</v>
      </c>
      <c r="F137" s="26" t="s">
        <v>554</v>
      </c>
      <c r="G137" s="29" t="s">
        <v>25</v>
      </c>
      <c r="H137" s="24" t="s">
        <v>356</v>
      </c>
      <c r="I137" s="42">
        <v>3000</v>
      </c>
      <c r="J137" s="26" t="s">
        <v>26</v>
      </c>
      <c r="K137" s="42">
        <v>3000</v>
      </c>
      <c r="L137" s="24" t="s">
        <v>550</v>
      </c>
      <c r="M137" s="24" t="s">
        <v>551</v>
      </c>
      <c r="N137" s="24" t="s">
        <v>552</v>
      </c>
      <c r="O137" s="24" t="s">
        <v>551</v>
      </c>
      <c r="P137" s="24" t="s">
        <v>31</v>
      </c>
      <c r="Q137" s="52" t="s">
        <v>74</v>
      </c>
    </row>
    <row r="138" spans="1:17" s="3" customFormat="1" ht="99.75" customHeight="1">
      <c r="A138" s="27">
        <v>85</v>
      </c>
      <c r="B138" s="29">
        <v>43</v>
      </c>
      <c r="C138" s="26" t="s">
        <v>555</v>
      </c>
      <c r="D138" s="24" t="s">
        <v>22</v>
      </c>
      <c r="E138" s="24" t="s">
        <v>74</v>
      </c>
      <c r="F138" s="26" t="s">
        <v>556</v>
      </c>
      <c r="G138" s="24" t="s">
        <v>25</v>
      </c>
      <c r="H138" s="24">
        <v>2022</v>
      </c>
      <c r="I138" s="42">
        <v>2000</v>
      </c>
      <c r="J138" s="26" t="s">
        <v>26</v>
      </c>
      <c r="K138" s="42">
        <v>2000</v>
      </c>
      <c r="L138" s="24" t="s">
        <v>557</v>
      </c>
      <c r="M138" s="24" t="s">
        <v>558</v>
      </c>
      <c r="N138" s="24" t="s">
        <v>394</v>
      </c>
      <c r="O138" s="24" t="s">
        <v>395</v>
      </c>
      <c r="P138" s="24" t="s">
        <v>252</v>
      </c>
      <c r="Q138" s="52" t="s">
        <v>74</v>
      </c>
    </row>
    <row r="139" spans="1:215" s="3" customFormat="1" ht="24.75" customHeight="1">
      <c r="A139" s="25"/>
      <c r="B139" s="24" t="str">
        <f>"(二)工业("&amp;SUBTOTAL(3,E140:E168)&amp;"个)"</f>
        <v>(二)工业(8个)</v>
      </c>
      <c r="C139" s="26"/>
      <c r="D139" s="24" t="s">
        <v>20</v>
      </c>
      <c r="E139" s="24"/>
      <c r="F139" s="26" t="s">
        <v>20</v>
      </c>
      <c r="G139" s="24"/>
      <c r="H139" s="24"/>
      <c r="I139" s="42">
        <f>SUBTOTAL(9,I140,I149:I151,I165:I168)</f>
        <v>868580</v>
      </c>
      <c r="J139" s="26" t="s">
        <v>20</v>
      </c>
      <c r="K139" s="42">
        <f>SUBTOTAL(9,K140,K149:K151,K165:K168)</f>
        <v>327530</v>
      </c>
      <c r="L139" s="24" t="s">
        <v>20</v>
      </c>
      <c r="M139" s="24" t="s">
        <v>20</v>
      </c>
      <c r="N139" s="24" t="s">
        <v>20</v>
      </c>
      <c r="O139" s="24" t="s">
        <v>20</v>
      </c>
      <c r="P139" s="24"/>
      <c r="Q139" s="50"/>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row>
    <row r="140" spans="1:215" s="3" customFormat="1" ht="60" customHeight="1">
      <c r="A140" s="27">
        <v>86</v>
      </c>
      <c r="B140" s="29">
        <v>1</v>
      </c>
      <c r="C140" s="24" t="s">
        <v>559</v>
      </c>
      <c r="D140" s="24" t="s">
        <v>22</v>
      </c>
      <c r="E140" s="24" t="s">
        <v>23</v>
      </c>
      <c r="F140" s="26" t="s">
        <v>560</v>
      </c>
      <c r="G140" s="24" t="s">
        <v>25</v>
      </c>
      <c r="H140" s="24"/>
      <c r="I140" s="42">
        <v>198940</v>
      </c>
      <c r="J140" s="26" t="s">
        <v>26</v>
      </c>
      <c r="K140" s="42">
        <v>198940</v>
      </c>
      <c r="L140" s="24" t="s">
        <v>561</v>
      </c>
      <c r="M140" s="24" t="s">
        <v>562</v>
      </c>
      <c r="N140" s="24" t="s">
        <v>300</v>
      </c>
      <c r="O140" s="24" t="s">
        <v>301</v>
      </c>
      <c r="P140" s="24" t="s">
        <v>252</v>
      </c>
      <c r="Q140" s="50" t="s">
        <v>23</v>
      </c>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row>
    <row r="141" spans="1:215" s="3" customFormat="1" ht="78" customHeight="1">
      <c r="A141" s="27"/>
      <c r="B141" s="29" t="s">
        <v>563</v>
      </c>
      <c r="C141" s="26" t="s">
        <v>564</v>
      </c>
      <c r="D141" s="24" t="s">
        <v>22</v>
      </c>
      <c r="E141" s="24"/>
      <c r="F141" s="26" t="s">
        <v>565</v>
      </c>
      <c r="G141" s="24"/>
      <c r="H141" s="24">
        <v>2022</v>
      </c>
      <c r="I141" s="42">
        <v>19140</v>
      </c>
      <c r="J141" s="26" t="s">
        <v>26</v>
      </c>
      <c r="K141" s="42">
        <v>19140</v>
      </c>
      <c r="L141" s="24" t="s">
        <v>566</v>
      </c>
      <c r="M141" s="24" t="s">
        <v>567</v>
      </c>
      <c r="N141" s="24" t="s">
        <v>300</v>
      </c>
      <c r="O141" s="24" t="s">
        <v>301</v>
      </c>
      <c r="P141" s="24"/>
      <c r="Q141" s="50" t="s">
        <v>23</v>
      </c>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row>
    <row r="142" spans="1:215" s="3" customFormat="1" ht="76.5" customHeight="1">
      <c r="A142" s="27"/>
      <c r="B142" s="29" t="s">
        <v>568</v>
      </c>
      <c r="C142" s="26" t="s">
        <v>569</v>
      </c>
      <c r="D142" s="24" t="s">
        <v>22</v>
      </c>
      <c r="E142" s="24"/>
      <c r="F142" s="26" t="s">
        <v>570</v>
      </c>
      <c r="G142" s="24"/>
      <c r="H142" s="24">
        <v>2022</v>
      </c>
      <c r="I142" s="42">
        <v>33600</v>
      </c>
      <c r="J142" s="26" t="s">
        <v>26</v>
      </c>
      <c r="K142" s="42">
        <v>33600</v>
      </c>
      <c r="L142" s="24" t="s">
        <v>571</v>
      </c>
      <c r="M142" s="24" t="s">
        <v>572</v>
      </c>
      <c r="N142" s="24" t="s">
        <v>300</v>
      </c>
      <c r="O142" s="24" t="s">
        <v>301</v>
      </c>
      <c r="P142" s="24"/>
      <c r="Q142" s="48" t="s">
        <v>23</v>
      </c>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row>
    <row r="143" spans="1:215" s="3" customFormat="1" ht="78.75" customHeight="1">
      <c r="A143" s="27"/>
      <c r="B143" s="29" t="s">
        <v>573</v>
      </c>
      <c r="C143" s="26" t="s">
        <v>574</v>
      </c>
      <c r="D143" s="24" t="s">
        <v>22</v>
      </c>
      <c r="E143" s="24"/>
      <c r="F143" s="26" t="s">
        <v>575</v>
      </c>
      <c r="G143" s="24"/>
      <c r="H143" s="24">
        <v>2022</v>
      </c>
      <c r="I143" s="42">
        <v>17700</v>
      </c>
      <c r="J143" s="26" t="s">
        <v>26</v>
      </c>
      <c r="K143" s="42">
        <v>17700</v>
      </c>
      <c r="L143" s="24" t="s">
        <v>576</v>
      </c>
      <c r="M143" s="24" t="s">
        <v>577</v>
      </c>
      <c r="N143" s="24" t="s">
        <v>300</v>
      </c>
      <c r="O143" s="24" t="s">
        <v>301</v>
      </c>
      <c r="P143" s="24"/>
      <c r="Q143" s="48" t="s">
        <v>23</v>
      </c>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row>
    <row r="144" spans="1:215" s="3" customFormat="1" ht="87" customHeight="1">
      <c r="A144" s="27"/>
      <c r="B144" s="29" t="s">
        <v>578</v>
      </c>
      <c r="C144" s="26" t="s">
        <v>579</v>
      </c>
      <c r="D144" s="24" t="s">
        <v>22</v>
      </c>
      <c r="E144" s="24"/>
      <c r="F144" s="26" t="s">
        <v>580</v>
      </c>
      <c r="G144" s="24"/>
      <c r="H144" s="24">
        <v>2022</v>
      </c>
      <c r="I144" s="42">
        <v>39600</v>
      </c>
      <c r="J144" s="26" t="s">
        <v>26</v>
      </c>
      <c r="K144" s="42">
        <v>39600</v>
      </c>
      <c r="L144" s="24" t="s">
        <v>581</v>
      </c>
      <c r="M144" s="24" t="s">
        <v>582</v>
      </c>
      <c r="N144" s="24" t="s">
        <v>300</v>
      </c>
      <c r="O144" s="24" t="s">
        <v>301</v>
      </c>
      <c r="P144" s="24"/>
      <c r="Q144" s="48" t="s">
        <v>23</v>
      </c>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row>
    <row r="145" spans="1:215" s="3" customFormat="1" ht="87" customHeight="1">
      <c r="A145" s="27"/>
      <c r="B145" s="29" t="s">
        <v>583</v>
      </c>
      <c r="C145" s="26" t="s">
        <v>584</v>
      </c>
      <c r="D145" s="24" t="s">
        <v>22</v>
      </c>
      <c r="E145" s="24"/>
      <c r="F145" s="26" t="s">
        <v>585</v>
      </c>
      <c r="G145" s="24"/>
      <c r="H145" s="24">
        <v>2022</v>
      </c>
      <c r="I145" s="42">
        <v>12900</v>
      </c>
      <c r="J145" s="66" t="s">
        <v>26</v>
      </c>
      <c r="K145" s="42">
        <v>12900</v>
      </c>
      <c r="L145" s="24" t="s">
        <v>586</v>
      </c>
      <c r="M145" s="24" t="s">
        <v>587</v>
      </c>
      <c r="N145" s="24" t="s">
        <v>300</v>
      </c>
      <c r="O145" s="24" t="s">
        <v>301</v>
      </c>
      <c r="P145" s="24"/>
      <c r="Q145" s="48" t="s">
        <v>588</v>
      </c>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c r="EX145" s="49"/>
      <c r="EY145" s="49"/>
      <c r="EZ145" s="49"/>
      <c r="FA145" s="49"/>
      <c r="FB145" s="49"/>
      <c r="FC145" s="49"/>
      <c r="FD145" s="49"/>
      <c r="FE145" s="49"/>
      <c r="FF145" s="49"/>
      <c r="FG145" s="49"/>
      <c r="FH145" s="49"/>
      <c r="FI145" s="49"/>
      <c r="FJ145" s="49"/>
      <c r="FK145" s="49"/>
      <c r="FL145" s="49"/>
      <c r="FM145" s="49"/>
      <c r="FN145" s="49"/>
      <c r="FO145" s="49"/>
      <c r="FP145" s="49"/>
      <c r="FQ145" s="49"/>
      <c r="FR145" s="49"/>
      <c r="FS145" s="49"/>
      <c r="FT145" s="49"/>
      <c r="FU145" s="49"/>
      <c r="FV145" s="49"/>
      <c r="FW145" s="49"/>
      <c r="FX145" s="49"/>
      <c r="FY145" s="49"/>
      <c r="FZ145" s="49"/>
      <c r="GA145" s="49"/>
      <c r="GB145" s="49"/>
      <c r="GC145" s="49"/>
      <c r="GD145" s="49"/>
      <c r="GE145" s="49"/>
      <c r="GF145" s="49"/>
      <c r="GG145" s="49"/>
      <c r="GH145" s="49"/>
      <c r="GI145" s="49"/>
      <c r="GJ145" s="49"/>
      <c r="GK145" s="49"/>
      <c r="GL145" s="49"/>
      <c r="GM145" s="49"/>
      <c r="GN145" s="49"/>
      <c r="GO145" s="49"/>
      <c r="GP145" s="49"/>
      <c r="GQ145" s="49"/>
      <c r="GR145" s="49"/>
      <c r="GS145" s="49"/>
      <c r="GT145" s="49"/>
      <c r="GU145" s="49"/>
      <c r="GV145" s="49"/>
      <c r="GW145" s="49"/>
      <c r="GX145" s="49"/>
      <c r="GY145" s="49"/>
      <c r="GZ145" s="49"/>
      <c r="HA145" s="49"/>
      <c r="HB145" s="49"/>
      <c r="HC145" s="49"/>
      <c r="HD145" s="49"/>
      <c r="HE145" s="49"/>
      <c r="HF145" s="49"/>
      <c r="HG145" s="49"/>
    </row>
    <row r="146" spans="1:215" s="3" customFormat="1" ht="87" customHeight="1">
      <c r="A146" s="27"/>
      <c r="B146" s="29" t="s">
        <v>589</v>
      </c>
      <c r="C146" s="26" t="s">
        <v>590</v>
      </c>
      <c r="D146" s="24" t="s">
        <v>22</v>
      </c>
      <c r="E146" s="24"/>
      <c r="F146" s="61" t="s">
        <v>591</v>
      </c>
      <c r="G146" s="62"/>
      <c r="H146" s="63">
        <v>2022</v>
      </c>
      <c r="I146" s="63">
        <v>20000</v>
      </c>
      <c r="J146" s="66" t="s">
        <v>26</v>
      </c>
      <c r="K146" s="63">
        <v>20000</v>
      </c>
      <c r="L146" s="24" t="s">
        <v>592</v>
      </c>
      <c r="M146" s="24" t="s">
        <v>593</v>
      </c>
      <c r="N146" s="24" t="s">
        <v>300</v>
      </c>
      <c r="O146" s="24" t="s">
        <v>301</v>
      </c>
      <c r="P146" s="24"/>
      <c r="Q146" s="48" t="s">
        <v>588</v>
      </c>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c r="GB146" s="49"/>
      <c r="GC146" s="49"/>
      <c r="GD146" s="49"/>
      <c r="GE146" s="49"/>
      <c r="GF146" s="49"/>
      <c r="GG146" s="49"/>
      <c r="GH146" s="49"/>
      <c r="GI146" s="49"/>
      <c r="GJ146" s="49"/>
      <c r="GK146" s="49"/>
      <c r="GL146" s="49"/>
      <c r="GM146" s="49"/>
      <c r="GN146" s="49"/>
      <c r="GO146" s="49"/>
      <c r="GP146" s="49"/>
      <c r="GQ146" s="49"/>
      <c r="GR146" s="49"/>
      <c r="GS146" s="49"/>
      <c r="GT146" s="49"/>
      <c r="GU146" s="49"/>
      <c r="GV146" s="49"/>
      <c r="GW146" s="49"/>
      <c r="GX146" s="49"/>
      <c r="GY146" s="49"/>
      <c r="GZ146" s="49"/>
      <c r="HA146" s="49"/>
      <c r="HB146" s="49"/>
      <c r="HC146" s="49"/>
      <c r="HD146" s="49"/>
      <c r="HE146" s="49"/>
      <c r="HF146" s="49"/>
      <c r="HG146" s="49"/>
    </row>
    <row r="147" spans="1:215" s="3" customFormat="1" ht="93.75" customHeight="1">
      <c r="A147" s="27"/>
      <c r="B147" s="29" t="s">
        <v>594</v>
      </c>
      <c r="C147" s="26" t="s">
        <v>595</v>
      </c>
      <c r="D147" s="24" t="s">
        <v>22</v>
      </c>
      <c r="E147" s="24"/>
      <c r="F147" s="26" t="s">
        <v>596</v>
      </c>
      <c r="G147" s="24"/>
      <c r="H147" s="24">
        <v>2022</v>
      </c>
      <c r="I147" s="42">
        <v>21000</v>
      </c>
      <c r="J147" s="26" t="s">
        <v>26</v>
      </c>
      <c r="K147" s="42">
        <v>21000</v>
      </c>
      <c r="L147" s="24" t="s">
        <v>597</v>
      </c>
      <c r="M147" s="24" t="s">
        <v>598</v>
      </c>
      <c r="N147" s="24" t="s">
        <v>300</v>
      </c>
      <c r="O147" s="24" t="s">
        <v>301</v>
      </c>
      <c r="P147" s="24"/>
      <c r="Q147" s="48" t="s">
        <v>23</v>
      </c>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c r="EX147" s="49"/>
      <c r="EY147" s="49"/>
      <c r="EZ147" s="49"/>
      <c r="FA147" s="49"/>
      <c r="FB147" s="49"/>
      <c r="FC147" s="49"/>
      <c r="FD147" s="49"/>
      <c r="FE147" s="49"/>
      <c r="FF147" s="49"/>
      <c r="FG147" s="49"/>
      <c r="FH147" s="49"/>
      <c r="FI147" s="49"/>
      <c r="FJ147" s="49"/>
      <c r="FK147" s="49"/>
      <c r="FL147" s="49"/>
      <c r="FM147" s="49"/>
      <c r="FN147" s="49"/>
      <c r="FO147" s="49"/>
      <c r="FP147" s="49"/>
      <c r="FQ147" s="49"/>
      <c r="FR147" s="49"/>
      <c r="FS147" s="49"/>
      <c r="FT147" s="49"/>
      <c r="FU147" s="49"/>
      <c r="FV147" s="49"/>
      <c r="FW147" s="49"/>
      <c r="FX147" s="49"/>
      <c r="FY147" s="49"/>
      <c r="FZ147" s="49"/>
      <c r="GA147" s="49"/>
      <c r="GB147" s="49"/>
      <c r="GC147" s="49"/>
      <c r="GD147" s="49"/>
      <c r="GE147" s="49"/>
      <c r="GF147" s="49"/>
      <c r="GG147" s="49"/>
      <c r="GH147" s="49"/>
      <c r="GI147" s="49"/>
      <c r="GJ147" s="49"/>
      <c r="GK147" s="49"/>
      <c r="GL147" s="49"/>
      <c r="GM147" s="49"/>
      <c r="GN147" s="49"/>
      <c r="GO147" s="49"/>
      <c r="GP147" s="49"/>
      <c r="GQ147" s="49"/>
      <c r="GR147" s="49"/>
      <c r="GS147" s="49"/>
      <c r="GT147" s="49"/>
      <c r="GU147" s="49"/>
      <c r="GV147" s="49"/>
      <c r="GW147" s="49"/>
      <c r="GX147" s="49"/>
      <c r="GY147" s="49"/>
      <c r="GZ147" s="49"/>
      <c r="HA147" s="49"/>
      <c r="HB147" s="49"/>
      <c r="HC147" s="49"/>
      <c r="HD147" s="49"/>
      <c r="HE147" s="49"/>
      <c r="HF147" s="49"/>
      <c r="HG147" s="49"/>
    </row>
    <row r="148" spans="1:215" s="3" customFormat="1" ht="54.75" customHeight="1">
      <c r="A148" s="27"/>
      <c r="B148" s="24" t="s">
        <v>599</v>
      </c>
      <c r="C148" s="26" t="s">
        <v>600</v>
      </c>
      <c r="D148" s="24" t="s">
        <v>22</v>
      </c>
      <c r="E148" s="24"/>
      <c r="F148" s="26" t="s">
        <v>601</v>
      </c>
      <c r="G148" s="24"/>
      <c r="H148" s="24">
        <v>2022</v>
      </c>
      <c r="I148" s="42">
        <v>35000</v>
      </c>
      <c r="J148" s="26" t="s">
        <v>26</v>
      </c>
      <c r="K148" s="42">
        <v>35000</v>
      </c>
      <c r="L148" s="24" t="s">
        <v>602</v>
      </c>
      <c r="M148" s="24" t="s">
        <v>603</v>
      </c>
      <c r="N148" s="24" t="s">
        <v>250</v>
      </c>
      <c r="O148" s="24" t="s">
        <v>251</v>
      </c>
      <c r="P148" s="24"/>
      <c r="Q148" s="48" t="s">
        <v>23</v>
      </c>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c r="DP148" s="49"/>
      <c r="DQ148" s="49"/>
      <c r="DR148" s="49"/>
      <c r="DS148" s="49"/>
      <c r="DT148" s="49"/>
      <c r="DU148" s="49"/>
      <c r="DV148" s="49"/>
      <c r="DW148" s="49"/>
      <c r="DX148" s="49"/>
      <c r="DY148" s="49"/>
      <c r="DZ148" s="49"/>
      <c r="EA148" s="49"/>
      <c r="EB148" s="49"/>
      <c r="EC148" s="49"/>
      <c r="ED148" s="49"/>
      <c r="EE148" s="49"/>
      <c r="EF148" s="49"/>
      <c r="EG148" s="49"/>
      <c r="EH148" s="49"/>
      <c r="EI148" s="49"/>
      <c r="EJ148" s="49"/>
      <c r="EK148" s="49"/>
      <c r="EL148" s="49"/>
      <c r="EM148" s="49"/>
      <c r="EN148" s="49"/>
      <c r="EO148" s="49"/>
      <c r="EP148" s="49"/>
      <c r="EQ148" s="49"/>
      <c r="ER148" s="49"/>
      <c r="ES148" s="49"/>
      <c r="ET148" s="49"/>
      <c r="EU148" s="49"/>
      <c r="EV148" s="49"/>
      <c r="EW148" s="49"/>
      <c r="EX148" s="49"/>
      <c r="EY148" s="49"/>
      <c r="EZ148" s="49"/>
      <c r="FA148" s="49"/>
      <c r="FB148" s="49"/>
      <c r="FC148" s="49"/>
      <c r="FD148" s="49"/>
      <c r="FE148" s="49"/>
      <c r="FF148" s="49"/>
      <c r="FG148" s="49"/>
      <c r="FH148" s="49"/>
      <c r="FI148" s="49"/>
      <c r="FJ148" s="49"/>
      <c r="FK148" s="49"/>
      <c r="FL148" s="49"/>
      <c r="FM148" s="49"/>
      <c r="FN148" s="49"/>
      <c r="FO148" s="49"/>
      <c r="FP148" s="49"/>
      <c r="FQ148" s="49"/>
      <c r="FR148" s="49"/>
      <c r="FS148" s="49"/>
      <c r="FT148" s="49"/>
      <c r="FU148" s="49"/>
      <c r="FV148" s="49"/>
      <c r="FW148" s="49"/>
      <c r="FX148" s="49"/>
      <c r="FY148" s="49"/>
      <c r="FZ148" s="49"/>
      <c r="GA148" s="49"/>
      <c r="GB148" s="49"/>
      <c r="GC148" s="49"/>
      <c r="GD148" s="49"/>
      <c r="GE148" s="49"/>
      <c r="GF148" s="49"/>
      <c r="GG148" s="49"/>
      <c r="GH148" s="49"/>
      <c r="GI148" s="49"/>
      <c r="GJ148" s="49"/>
      <c r="GK148" s="49"/>
      <c r="GL148" s="49"/>
      <c r="GM148" s="49"/>
      <c r="GN148" s="49"/>
      <c r="GO148" s="49"/>
      <c r="GP148" s="49"/>
      <c r="GQ148" s="49"/>
      <c r="GR148" s="49"/>
      <c r="GS148" s="49"/>
      <c r="GT148" s="49"/>
      <c r="GU148" s="49"/>
      <c r="GV148" s="49"/>
      <c r="GW148" s="49"/>
      <c r="GX148" s="49"/>
      <c r="GY148" s="49"/>
      <c r="GZ148" s="49"/>
      <c r="HA148" s="49"/>
      <c r="HB148" s="49"/>
      <c r="HC148" s="49"/>
      <c r="HD148" s="49"/>
      <c r="HE148" s="49"/>
      <c r="HF148" s="49"/>
      <c r="HG148" s="49"/>
    </row>
    <row r="149" spans="1:215" s="3" customFormat="1" ht="129" customHeight="1">
      <c r="A149" s="27">
        <v>87</v>
      </c>
      <c r="B149" s="29">
        <v>2</v>
      </c>
      <c r="C149" s="24" t="s">
        <v>604</v>
      </c>
      <c r="D149" s="24" t="s">
        <v>22</v>
      </c>
      <c r="E149" s="29" t="s">
        <v>74</v>
      </c>
      <c r="F149" s="43" t="s">
        <v>605</v>
      </c>
      <c r="G149" s="24" t="s">
        <v>67</v>
      </c>
      <c r="H149" s="29" t="s">
        <v>606</v>
      </c>
      <c r="I149" s="42">
        <v>420000</v>
      </c>
      <c r="J149" s="43" t="s">
        <v>607</v>
      </c>
      <c r="K149" s="42">
        <v>9600</v>
      </c>
      <c r="L149" s="29" t="s">
        <v>608</v>
      </c>
      <c r="M149" s="29" t="s">
        <v>609</v>
      </c>
      <c r="N149" s="29" t="s">
        <v>610</v>
      </c>
      <c r="O149" s="29" t="s">
        <v>611</v>
      </c>
      <c r="P149" s="24" t="s">
        <v>252</v>
      </c>
      <c r="Q149" s="50" t="s">
        <v>74</v>
      </c>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49"/>
      <c r="ED149" s="49"/>
      <c r="EE149" s="49"/>
      <c r="EF149" s="49"/>
      <c r="EG149" s="49"/>
      <c r="EH149" s="49"/>
      <c r="EI149" s="49"/>
      <c r="EJ149" s="49"/>
      <c r="EK149" s="49"/>
      <c r="EL149" s="49"/>
      <c r="EM149" s="49"/>
      <c r="EN149" s="49"/>
      <c r="EO149" s="49"/>
      <c r="EP149" s="49"/>
      <c r="EQ149" s="49"/>
      <c r="ER149" s="49"/>
      <c r="ES149" s="49"/>
      <c r="ET149" s="49"/>
      <c r="EU149" s="49"/>
      <c r="EV149" s="49"/>
      <c r="EW149" s="49"/>
      <c r="EX149" s="49"/>
      <c r="EY149" s="49"/>
      <c r="EZ149" s="49"/>
      <c r="FA149" s="49"/>
      <c r="FB149" s="49"/>
      <c r="FC149" s="49"/>
      <c r="FD149" s="49"/>
      <c r="FE149" s="49"/>
      <c r="FF149" s="49"/>
      <c r="FG149" s="49"/>
      <c r="FH149" s="49"/>
      <c r="FI149" s="49"/>
      <c r="FJ149" s="49"/>
      <c r="FK149" s="49"/>
      <c r="FL149" s="49"/>
      <c r="FM149" s="49"/>
      <c r="FN149" s="49"/>
      <c r="FO149" s="49"/>
      <c r="FP149" s="49"/>
      <c r="FQ149" s="49"/>
      <c r="FR149" s="49"/>
      <c r="FS149" s="49"/>
      <c r="FT149" s="49"/>
      <c r="FU149" s="49"/>
      <c r="FV149" s="49"/>
      <c r="FW149" s="49"/>
      <c r="FX149" s="49"/>
      <c r="FY149" s="49"/>
      <c r="FZ149" s="49"/>
      <c r="GA149" s="49"/>
      <c r="GB149" s="49"/>
      <c r="GC149" s="49"/>
      <c r="GD149" s="49"/>
      <c r="GE149" s="49"/>
      <c r="GF149" s="49"/>
      <c r="GG149" s="49"/>
      <c r="GH149" s="49"/>
      <c r="GI149" s="49"/>
      <c r="GJ149" s="49"/>
      <c r="GK149" s="49"/>
      <c r="GL149" s="49"/>
      <c r="GM149" s="49"/>
      <c r="GN149" s="49"/>
      <c r="GO149" s="49"/>
      <c r="GP149" s="49"/>
      <c r="GQ149" s="49"/>
      <c r="GR149" s="49"/>
      <c r="GS149" s="49"/>
      <c r="GT149" s="49"/>
      <c r="GU149" s="49"/>
      <c r="GV149" s="49"/>
      <c r="GW149" s="49"/>
      <c r="GX149" s="49"/>
      <c r="GY149" s="49"/>
      <c r="GZ149" s="49"/>
      <c r="HA149" s="49"/>
      <c r="HB149" s="49"/>
      <c r="HC149" s="49"/>
      <c r="HD149" s="49"/>
      <c r="HE149" s="49"/>
      <c r="HF149" s="49"/>
      <c r="HG149" s="49"/>
    </row>
    <row r="150" spans="1:215" s="3" customFormat="1" ht="138" customHeight="1">
      <c r="A150" s="27">
        <v>88</v>
      </c>
      <c r="B150" s="29">
        <v>3</v>
      </c>
      <c r="C150" s="24" t="s">
        <v>612</v>
      </c>
      <c r="D150" s="24" t="s">
        <v>22</v>
      </c>
      <c r="E150" s="29" t="s">
        <v>23</v>
      </c>
      <c r="F150" s="43" t="s">
        <v>613</v>
      </c>
      <c r="G150" s="24" t="s">
        <v>25</v>
      </c>
      <c r="H150" s="29" t="s">
        <v>96</v>
      </c>
      <c r="I150" s="42">
        <v>150000</v>
      </c>
      <c r="J150" s="43" t="s">
        <v>614</v>
      </c>
      <c r="K150" s="42">
        <v>50000</v>
      </c>
      <c r="L150" s="29" t="s">
        <v>615</v>
      </c>
      <c r="M150" s="29" t="s">
        <v>616</v>
      </c>
      <c r="N150" s="24" t="s">
        <v>250</v>
      </c>
      <c r="O150" s="24" t="s">
        <v>251</v>
      </c>
      <c r="P150" s="24" t="s">
        <v>617</v>
      </c>
      <c r="Q150" s="50" t="s">
        <v>23</v>
      </c>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row>
    <row r="151" spans="1:215" s="3" customFormat="1" ht="78.75" customHeight="1">
      <c r="A151" s="27">
        <v>89</v>
      </c>
      <c r="B151" s="24">
        <v>4</v>
      </c>
      <c r="C151" s="24" t="s">
        <v>618</v>
      </c>
      <c r="D151" s="24" t="s">
        <v>99</v>
      </c>
      <c r="E151" s="24" t="s">
        <v>23</v>
      </c>
      <c r="F151" s="26" t="s">
        <v>619</v>
      </c>
      <c r="G151" s="29" t="s">
        <v>25</v>
      </c>
      <c r="H151" s="24" t="s">
        <v>101</v>
      </c>
      <c r="I151" s="42">
        <v>78140</v>
      </c>
      <c r="J151" s="26" t="s">
        <v>620</v>
      </c>
      <c r="K151" s="42">
        <v>53140</v>
      </c>
      <c r="L151" s="24" t="s">
        <v>621</v>
      </c>
      <c r="M151" s="24" t="s">
        <v>622</v>
      </c>
      <c r="N151" s="24" t="s">
        <v>250</v>
      </c>
      <c r="O151" s="24" t="s">
        <v>251</v>
      </c>
      <c r="P151" s="24" t="s">
        <v>464</v>
      </c>
      <c r="Q151" s="50" t="s">
        <v>23</v>
      </c>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row>
    <row r="152" spans="1:215" s="3" customFormat="1" ht="36">
      <c r="A152" s="25"/>
      <c r="B152" s="31" t="s">
        <v>32</v>
      </c>
      <c r="C152" s="26" t="s">
        <v>623</v>
      </c>
      <c r="D152" s="24" t="s">
        <v>99</v>
      </c>
      <c r="E152" s="24"/>
      <c r="F152" s="26" t="s">
        <v>624</v>
      </c>
      <c r="G152" s="29"/>
      <c r="H152" s="24">
        <v>2022</v>
      </c>
      <c r="I152" s="42">
        <v>4200</v>
      </c>
      <c r="J152" s="26" t="s">
        <v>26</v>
      </c>
      <c r="K152" s="42">
        <v>4200</v>
      </c>
      <c r="L152" s="24" t="s">
        <v>625</v>
      </c>
      <c r="M152" s="24" t="s">
        <v>626</v>
      </c>
      <c r="N152" s="24" t="s">
        <v>250</v>
      </c>
      <c r="O152" s="24" t="s">
        <v>251</v>
      </c>
      <c r="P152" s="24"/>
      <c r="Q152" s="50" t="s">
        <v>23</v>
      </c>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c r="DP152" s="49"/>
      <c r="DQ152" s="49"/>
      <c r="DR152" s="49"/>
      <c r="DS152" s="49"/>
      <c r="DT152" s="49"/>
      <c r="DU152" s="49"/>
      <c r="DV152" s="49"/>
      <c r="DW152" s="49"/>
      <c r="DX152" s="49"/>
      <c r="DY152" s="49"/>
      <c r="DZ152" s="49"/>
      <c r="EA152" s="49"/>
      <c r="EB152" s="49"/>
      <c r="EC152" s="49"/>
      <c r="ED152" s="49"/>
      <c r="EE152" s="49"/>
      <c r="EF152" s="49"/>
      <c r="EG152" s="49"/>
      <c r="EH152" s="49"/>
      <c r="EI152" s="49"/>
      <c r="EJ152" s="49"/>
      <c r="EK152" s="49"/>
      <c r="EL152" s="49"/>
      <c r="EM152" s="49"/>
      <c r="EN152" s="49"/>
      <c r="EO152" s="49"/>
      <c r="EP152" s="49"/>
      <c r="EQ152" s="49"/>
      <c r="ER152" s="49"/>
      <c r="ES152" s="49"/>
      <c r="ET152" s="49"/>
      <c r="EU152" s="49"/>
      <c r="EV152" s="49"/>
      <c r="EW152" s="49"/>
      <c r="EX152" s="49"/>
      <c r="EY152" s="49"/>
      <c r="EZ152" s="49"/>
      <c r="FA152" s="49"/>
      <c r="FB152" s="49"/>
      <c r="FC152" s="49"/>
      <c r="FD152" s="49"/>
      <c r="FE152" s="49"/>
      <c r="FF152" s="49"/>
      <c r="FG152" s="49"/>
      <c r="FH152" s="49"/>
      <c r="FI152" s="49"/>
      <c r="FJ152" s="49"/>
      <c r="FK152" s="49"/>
      <c r="FL152" s="49"/>
      <c r="FM152" s="49"/>
      <c r="FN152" s="49"/>
      <c r="FO152" s="49"/>
      <c r="FP152" s="49"/>
      <c r="FQ152" s="49"/>
      <c r="FR152" s="49"/>
      <c r="FS152" s="49"/>
      <c r="FT152" s="49"/>
      <c r="FU152" s="49"/>
      <c r="FV152" s="49"/>
      <c r="FW152" s="49"/>
      <c r="FX152" s="49"/>
      <c r="FY152" s="49"/>
      <c r="FZ152" s="49"/>
      <c r="GA152" s="49"/>
      <c r="GB152" s="49"/>
      <c r="GC152" s="49"/>
      <c r="GD152" s="49"/>
      <c r="GE152" s="49"/>
      <c r="GF152" s="49"/>
      <c r="GG152" s="49"/>
      <c r="GH152" s="49"/>
      <c r="GI152" s="49"/>
      <c r="GJ152" s="49"/>
      <c r="GK152" s="49"/>
      <c r="GL152" s="49"/>
      <c r="GM152" s="49"/>
      <c r="GN152" s="49"/>
      <c r="GO152" s="49"/>
      <c r="GP152" s="49"/>
      <c r="GQ152" s="49"/>
      <c r="GR152" s="49"/>
      <c r="GS152" s="49"/>
      <c r="GT152" s="49"/>
      <c r="GU152" s="49"/>
      <c r="GV152" s="49"/>
      <c r="GW152" s="49"/>
      <c r="GX152" s="49"/>
      <c r="GY152" s="49"/>
      <c r="GZ152" s="49"/>
      <c r="HA152" s="49"/>
      <c r="HB152" s="49"/>
      <c r="HC152" s="49"/>
      <c r="HD152" s="49"/>
      <c r="HE152" s="49"/>
      <c r="HF152" s="49"/>
      <c r="HG152" s="49"/>
    </row>
    <row r="153" spans="1:215" s="3" customFormat="1" ht="96" customHeight="1">
      <c r="A153" s="25"/>
      <c r="B153" s="31" t="s">
        <v>37</v>
      </c>
      <c r="C153" s="26" t="s">
        <v>627</v>
      </c>
      <c r="D153" s="24" t="s">
        <v>99</v>
      </c>
      <c r="E153" s="24"/>
      <c r="F153" s="26" t="s">
        <v>628</v>
      </c>
      <c r="G153" s="29"/>
      <c r="H153" s="24">
        <v>2022</v>
      </c>
      <c r="I153" s="42">
        <v>3600</v>
      </c>
      <c r="J153" s="26" t="s">
        <v>26</v>
      </c>
      <c r="K153" s="42">
        <v>3600</v>
      </c>
      <c r="L153" s="24" t="s">
        <v>629</v>
      </c>
      <c r="M153" s="24" t="s">
        <v>630</v>
      </c>
      <c r="N153" s="24" t="s">
        <v>250</v>
      </c>
      <c r="O153" s="24" t="s">
        <v>251</v>
      </c>
      <c r="P153" s="24"/>
      <c r="Q153" s="50" t="s">
        <v>23</v>
      </c>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c r="DP153" s="49"/>
      <c r="DQ153" s="49"/>
      <c r="DR153" s="49"/>
      <c r="DS153" s="49"/>
      <c r="DT153" s="49"/>
      <c r="DU153" s="49"/>
      <c r="DV153" s="49"/>
      <c r="DW153" s="49"/>
      <c r="DX153" s="49"/>
      <c r="DY153" s="49"/>
      <c r="DZ153" s="49"/>
      <c r="EA153" s="49"/>
      <c r="EB153" s="49"/>
      <c r="EC153" s="49"/>
      <c r="ED153" s="49"/>
      <c r="EE153" s="49"/>
      <c r="EF153" s="49"/>
      <c r="EG153" s="49"/>
      <c r="EH153" s="49"/>
      <c r="EI153" s="49"/>
      <c r="EJ153" s="49"/>
      <c r="EK153" s="49"/>
      <c r="EL153" s="49"/>
      <c r="EM153" s="49"/>
      <c r="EN153" s="49"/>
      <c r="EO153" s="49"/>
      <c r="EP153" s="49"/>
      <c r="EQ153" s="49"/>
      <c r="ER153" s="49"/>
      <c r="ES153" s="49"/>
      <c r="ET153" s="49"/>
      <c r="EU153" s="49"/>
      <c r="EV153" s="49"/>
      <c r="EW153" s="49"/>
      <c r="EX153" s="49"/>
      <c r="EY153" s="49"/>
      <c r="EZ153" s="49"/>
      <c r="FA153" s="49"/>
      <c r="FB153" s="49"/>
      <c r="FC153" s="49"/>
      <c r="FD153" s="49"/>
      <c r="FE153" s="49"/>
      <c r="FF153" s="49"/>
      <c r="FG153" s="49"/>
      <c r="FH153" s="49"/>
      <c r="FI153" s="49"/>
      <c r="FJ153" s="49"/>
      <c r="FK153" s="49"/>
      <c r="FL153" s="49"/>
      <c r="FM153" s="49"/>
      <c r="FN153" s="49"/>
      <c r="FO153" s="49"/>
      <c r="FP153" s="49"/>
      <c r="FQ153" s="49"/>
      <c r="FR153" s="49"/>
      <c r="FS153" s="49"/>
      <c r="FT153" s="49"/>
      <c r="FU153" s="49"/>
      <c r="FV153" s="49"/>
      <c r="FW153" s="49"/>
      <c r="FX153" s="49"/>
      <c r="FY153" s="49"/>
      <c r="FZ153" s="49"/>
      <c r="GA153" s="49"/>
      <c r="GB153" s="49"/>
      <c r="GC153" s="49"/>
      <c r="GD153" s="49"/>
      <c r="GE153" s="49"/>
      <c r="GF153" s="49"/>
      <c r="GG153" s="49"/>
      <c r="GH153" s="49"/>
      <c r="GI153" s="49"/>
      <c r="GJ153" s="49"/>
      <c r="GK153" s="49"/>
      <c r="GL153" s="49"/>
      <c r="GM153" s="49"/>
      <c r="GN153" s="49"/>
      <c r="GO153" s="49"/>
      <c r="GP153" s="49"/>
      <c r="GQ153" s="49"/>
      <c r="GR153" s="49"/>
      <c r="GS153" s="49"/>
      <c r="GT153" s="49"/>
      <c r="GU153" s="49"/>
      <c r="GV153" s="49"/>
      <c r="GW153" s="49"/>
      <c r="GX153" s="49"/>
      <c r="GY153" s="49"/>
      <c r="GZ153" s="49"/>
      <c r="HA153" s="49"/>
      <c r="HB153" s="49"/>
      <c r="HC153" s="49"/>
      <c r="HD153" s="49"/>
      <c r="HE153" s="49"/>
      <c r="HF153" s="49"/>
      <c r="HG153" s="49"/>
    </row>
    <row r="154" spans="1:215" s="3" customFormat="1" ht="84" customHeight="1">
      <c r="A154" s="25"/>
      <c r="B154" s="31" t="s">
        <v>40</v>
      </c>
      <c r="C154" s="26" t="s">
        <v>631</v>
      </c>
      <c r="D154" s="24" t="s">
        <v>99</v>
      </c>
      <c r="E154" s="24"/>
      <c r="F154" s="26" t="s">
        <v>632</v>
      </c>
      <c r="G154" s="29"/>
      <c r="H154" s="24">
        <v>2022</v>
      </c>
      <c r="I154" s="42">
        <v>3920</v>
      </c>
      <c r="J154" s="26" t="s">
        <v>26</v>
      </c>
      <c r="K154" s="42">
        <v>3920</v>
      </c>
      <c r="L154" s="24" t="s">
        <v>633</v>
      </c>
      <c r="M154" s="24" t="s">
        <v>634</v>
      </c>
      <c r="N154" s="24" t="s">
        <v>250</v>
      </c>
      <c r="O154" s="24" t="s">
        <v>251</v>
      </c>
      <c r="P154" s="24"/>
      <c r="Q154" s="50" t="s">
        <v>23</v>
      </c>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c r="DP154" s="49"/>
      <c r="DQ154" s="49"/>
      <c r="DR154" s="49"/>
      <c r="DS154" s="49"/>
      <c r="DT154" s="49"/>
      <c r="DU154" s="49"/>
      <c r="DV154" s="49"/>
      <c r="DW154" s="49"/>
      <c r="DX154" s="49"/>
      <c r="DY154" s="49"/>
      <c r="DZ154" s="49"/>
      <c r="EA154" s="49"/>
      <c r="EB154" s="49"/>
      <c r="EC154" s="49"/>
      <c r="ED154" s="49"/>
      <c r="EE154" s="49"/>
      <c r="EF154" s="49"/>
      <c r="EG154" s="49"/>
      <c r="EH154" s="49"/>
      <c r="EI154" s="49"/>
      <c r="EJ154" s="49"/>
      <c r="EK154" s="49"/>
      <c r="EL154" s="49"/>
      <c r="EM154" s="49"/>
      <c r="EN154" s="49"/>
      <c r="EO154" s="49"/>
      <c r="EP154" s="49"/>
      <c r="EQ154" s="49"/>
      <c r="ER154" s="49"/>
      <c r="ES154" s="49"/>
      <c r="ET154" s="49"/>
      <c r="EU154" s="49"/>
      <c r="EV154" s="49"/>
      <c r="EW154" s="49"/>
      <c r="EX154" s="49"/>
      <c r="EY154" s="49"/>
      <c r="EZ154" s="49"/>
      <c r="FA154" s="49"/>
      <c r="FB154" s="49"/>
      <c r="FC154" s="49"/>
      <c r="FD154" s="49"/>
      <c r="FE154" s="49"/>
      <c r="FF154" s="49"/>
      <c r="FG154" s="49"/>
      <c r="FH154" s="49"/>
      <c r="FI154" s="49"/>
      <c r="FJ154" s="49"/>
      <c r="FK154" s="49"/>
      <c r="FL154" s="49"/>
      <c r="FM154" s="49"/>
      <c r="FN154" s="49"/>
      <c r="FO154" s="49"/>
      <c r="FP154" s="49"/>
      <c r="FQ154" s="49"/>
      <c r="FR154" s="49"/>
      <c r="FS154" s="49"/>
      <c r="FT154" s="49"/>
      <c r="FU154" s="49"/>
      <c r="FV154" s="49"/>
      <c r="FW154" s="49"/>
      <c r="FX154" s="49"/>
      <c r="FY154" s="49"/>
      <c r="FZ154" s="49"/>
      <c r="GA154" s="49"/>
      <c r="GB154" s="49"/>
      <c r="GC154" s="49"/>
      <c r="GD154" s="49"/>
      <c r="GE154" s="49"/>
      <c r="GF154" s="49"/>
      <c r="GG154" s="49"/>
      <c r="GH154" s="49"/>
      <c r="GI154" s="49"/>
      <c r="GJ154" s="49"/>
      <c r="GK154" s="49"/>
      <c r="GL154" s="49"/>
      <c r="GM154" s="49"/>
      <c r="GN154" s="49"/>
      <c r="GO154" s="49"/>
      <c r="GP154" s="49"/>
      <c r="GQ154" s="49"/>
      <c r="GR154" s="49"/>
      <c r="GS154" s="49"/>
      <c r="GT154" s="49"/>
      <c r="GU154" s="49"/>
      <c r="GV154" s="49"/>
      <c r="GW154" s="49"/>
      <c r="GX154" s="49"/>
      <c r="GY154" s="49"/>
      <c r="GZ154" s="49"/>
      <c r="HA154" s="49"/>
      <c r="HB154" s="49"/>
      <c r="HC154" s="49"/>
      <c r="HD154" s="49"/>
      <c r="HE154" s="49"/>
      <c r="HF154" s="49"/>
      <c r="HG154" s="49"/>
    </row>
    <row r="155" spans="1:215" s="3" customFormat="1" ht="96.75" customHeight="1">
      <c r="A155" s="25"/>
      <c r="B155" s="31" t="s">
        <v>43</v>
      </c>
      <c r="C155" s="26" t="s">
        <v>635</v>
      </c>
      <c r="D155" s="24" t="s">
        <v>99</v>
      </c>
      <c r="E155" s="24"/>
      <c r="F155" s="26" t="s">
        <v>636</v>
      </c>
      <c r="G155" s="29"/>
      <c r="H155" s="24">
        <v>2022</v>
      </c>
      <c r="I155" s="42">
        <v>3870</v>
      </c>
      <c r="J155" s="26" t="s">
        <v>26</v>
      </c>
      <c r="K155" s="42">
        <v>3870</v>
      </c>
      <c r="L155" s="24" t="s">
        <v>637</v>
      </c>
      <c r="M155" s="24" t="s">
        <v>638</v>
      </c>
      <c r="N155" s="24" t="s">
        <v>250</v>
      </c>
      <c r="O155" s="24" t="s">
        <v>251</v>
      </c>
      <c r="P155" s="24"/>
      <c r="Q155" s="50" t="s">
        <v>23</v>
      </c>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c r="EP155" s="49"/>
      <c r="EQ155" s="49"/>
      <c r="ER155" s="49"/>
      <c r="ES155" s="49"/>
      <c r="ET155" s="49"/>
      <c r="EU155" s="49"/>
      <c r="EV155" s="49"/>
      <c r="EW155" s="49"/>
      <c r="EX155" s="49"/>
      <c r="EY155" s="49"/>
      <c r="EZ155" s="49"/>
      <c r="FA155" s="49"/>
      <c r="FB155" s="49"/>
      <c r="FC155" s="49"/>
      <c r="FD155" s="49"/>
      <c r="FE155" s="49"/>
      <c r="FF155" s="49"/>
      <c r="FG155" s="49"/>
      <c r="FH155" s="49"/>
      <c r="FI155" s="49"/>
      <c r="FJ155" s="49"/>
      <c r="FK155" s="49"/>
      <c r="FL155" s="49"/>
      <c r="FM155" s="49"/>
      <c r="FN155" s="49"/>
      <c r="FO155" s="49"/>
      <c r="FP155" s="49"/>
      <c r="FQ155" s="49"/>
      <c r="FR155" s="49"/>
      <c r="FS155" s="49"/>
      <c r="FT155" s="49"/>
      <c r="FU155" s="49"/>
      <c r="FV155" s="49"/>
      <c r="FW155" s="49"/>
      <c r="FX155" s="49"/>
      <c r="FY155" s="49"/>
      <c r="FZ155" s="49"/>
      <c r="GA155" s="49"/>
      <c r="GB155" s="49"/>
      <c r="GC155" s="49"/>
      <c r="GD155" s="49"/>
      <c r="GE155" s="49"/>
      <c r="GF155" s="49"/>
      <c r="GG155" s="49"/>
      <c r="GH155" s="49"/>
      <c r="GI155" s="49"/>
      <c r="GJ155" s="49"/>
      <c r="GK155" s="49"/>
      <c r="GL155" s="49"/>
      <c r="GM155" s="49"/>
      <c r="GN155" s="49"/>
      <c r="GO155" s="49"/>
      <c r="GP155" s="49"/>
      <c r="GQ155" s="49"/>
      <c r="GR155" s="49"/>
      <c r="GS155" s="49"/>
      <c r="GT155" s="49"/>
      <c r="GU155" s="49"/>
      <c r="GV155" s="49"/>
      <c r="GW155" s="49"/>
      <c r="GX155" s="49"/>
      <c r="GY155" s="49"/>
      <c r="GZ155" s="49"/>
      <c r="HA155" s="49"/>
      <c r="HB155" s="49"/>
      <c r="HC155" s="49"/>
      <c r="HD155" s="49"/>
      <c r="HE155" s="49"/>
      <c r="HF155" s="49"/>
      <c r="HG155" s="49"/>
    </row>
    <row r="156" spans="1:215" s="3" customFormat="1" ht="73.5" customHeight="1">
      <c r="A156" s="25"/>
      <c r="B156" s="31" t="s">
        <v>46</v>
      </c>
      <c r="C156" s="26" t="s">
        <v>639</v>
      </c>
      <c r="D156" s="24" t="s">
        <v>99</v>
      </c>
      <c r="E156" s="24"/>
      <c r="F156" s="26" t="s">
        <v>640</v>
      </c>
      <c r="G156" s="29"/>
      <c r="H156" s="29">
        <v>2022</v>
      </c>
      <c r="I156" s="42">
        <v>3780</v>
      </c>
      <c r="J156" s="26" t="s">
        <v>26</v>
      </c>
      <c r="K156" s="42">
        <v>3780</v>
      </c>
      <c r="L156" s="24" t="s">
        <v>641</v>
      </c>
      <c r="M156" s="24" t="s">
        <v>642</v>
      </c>
      <c r="N156" s="24" t="s">
        <v>250</v>
      </c>
      <c r="O156" s="24" t="s">
        <v>251</v>
      </c>
      <c r="P156" s="24"/>
      <c r="Q156" s="50" t="s">
        <v>23</v>
      </c>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row>
    <row r="157" spans="1:215" s="3" customFormat="1" ht="99.75" customHeight="1">
      <c r="A157" s="25"/>
      <c r="B157" s="31" t="s">
        <v>49</v>
      </c>
      <c r="C157" s="26" t="s">
        <v>643</v>
      </c>
      <c r="D157" s="24" t="s">
        <v>99</v>
      </c>
      <c r="E157" s="24"/>
      <c r="F157" s="26" t="s">
        <v>644</v>
      </c>
      <c r="G157" s="29"/>
      <c r="H157" s="24">
        <v>2022</v>
      </c>
      <c r="I157" s="42">
        <v>3800</v>
      </c>
      <c r="J157" s="26" t="s">
        <v>26</v>
      </c>
      <c r="K157" s="42">
        <v>3800</v>
      </c>
      <c r="L157" s="24" t="s">
        <v>645</v>
      </c>
      <c r="M157" s="24" t="s">
        <v>646</v>
      </c>
      <c r="N157" s="24" t="s">
        <v>250</v>
      </c>
      <c r="O157" s="24" t="s">
        <v>251</v>
      </c>
      <c r="P157" s="24"/>
      <c r="Q157" s="50" t="s">
        <v>23</v>
      </c>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c r="EH157" s="49"/>
      <c r="EI157" s="49"/>
      <c r="EJ157" s="49"/>
      <c r="EK157" s="49"/>
      <c r="EL157" s="49"/>
      <c r="EM157" s="49"/>
      <c r="EN157" s="49"/>
      <c r="EO157" s="49"/>
      <c r="EP157" s="49"/>
      <c r="EQ157" s="49"/>
      <c r="ER157" s="49"/>
      <c r="ES157" s="49"/>
      <c r="ET157" s="49"/>
      <c r="EU157" s="49"/>
      <c r="EV157" s="49"/>
      <c r="EW157" s="49"/>
      <c r="EX157" s="49"/>
      <c r="EY157" s="49"/>
      <c r="EZ157" s="49"/>
      <c r="FA157" s="49"/>
      <c r="FB157" s="49"/>
      <c r="FC157" s="49"/>
      <c r="FD157" s="49"/>
      <c r="FE157" s="49"/>
      <c r="FF157" s="49"/>
      <c r="FG157" s="49"/>
      <c r="FH157" s="49"/>
      <c r="FI157" s="49"/>
      <c r="FJ157" s="49"/>
      <c r="FK157" s="49"/>
      <c r="FL157" s="49"/>
      <c r="FM157" s="49"/>
      <c r="FN157" s="49"/>
      <c r="FO157" s="49"/>
      <c r="FP157" s="49"/>
      <c r="FQ157" s="49"/>
      <c r="FR157" s="49"/>
      <c r="FS157" s="49"/>
      <c r="FT157" s="49"/>
      <c r="FU157" s="49"/>
      <c r="FV157" s="49"/>
      <c r="FW157" s="49"/>
      <c r="FX157" s="49"/>
      <c r="FY157" s="49"/>
      <c r="FZ157" s="49"/>
      <c r="GA157" s="49"/>
      <c r="GB157" s="49"/>
      <c r="GC157" s="49"/>
      <c r="GD157" s="49"/>
      <c r="GE157" s="49"/>
      <c r="GF157" s="49"/>
      <c r="GG157" s="49"/>
      <c r="GH157" s="49"/>
      <c r="GI157" s="49"/>
      <c r="GJ157" s="49"/>
      <c r="GK157" s="49"/>
      <c r="GL157" s="49"/>
      <c r="GM157" s="49"/>
      <c r="GN157" s="49"/>
      <c r="GO157" s="49"/>
      <c r="GP157" s="49"/>
      <c r="GQ157" s="49"/>
      <c r="GR157" s="49"/>
      <c r="GS157" s="49"/>
      <c r="GT157" s="49"/>
      <c r="GU157" s="49"/>
      <c r="GV157" s="49"/>
      <c r="GW157" s="49"/>
      <c r="GX157" s="49"/>
      <c r="GY157" s="49"/>
      <c r="GZ157" s="49"/>
      <c r="HA157" s="49"/>
      <c r="HB157" s="49"/>
      <c r="HC157" s="49"/>
      <c r="HD157" s="49"/>
      <c r="HE157" s="49"/>
      <c r="HF157" s="49"/>
      <c r="HG157" s="49"/>
    </row>
    <row r="158" spans="1:215" s="3" customFormat="1" ht="99.75" customHeight="1">
      <c r="A158" s="25"/>
      <c r="B158" s="31" t="s">
        <v>52</v>
      </c>
      <c r="C158" s="26" t="s">
        <v>647</v>
      </c>
      <c r="D158" s="24" t="s">
        <v>99</v>
      </c>
      <c r="E158" s="24"/>
      <c r="F158" s="26" t="s">
        <v>648</v>
      </c>
      <c r="G158" s="29"/>
      <c r="H158" s="24">
        <v>2022</v>
      </c>
      <c r="I158" s="42">
        <v>3900</v>
      </c>
      <c r="J158" s="26" t="s">
        <v>26</v>
      </c>
      <c r="K158" s="42">
        <v>3900</v>
      </c>
      <c r="L158" s="24" t="s">
        <v>649</v>
      </c>
      <c r="M158" s="24" t="s">
        <v>650</v>
      </c>
      <c r="N158" s="24" t="s">
        <v>250</v>
      </c>
      <c r="O158" s="24" t="s">
        <v>251</v>
      </c>
      <c r="P158" s="24"/>
      <c r="Q158" s="50" t="s">
        <v>23</v>
      </c>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c r="EP158" s="49"/>
      <c r="EQ158" s="49"/>
      <c r="ER158" s="49"/>
      <c r="ES158" s="49"/>
      <c r="ET158" s="49"/>
      <c r="EU158" s="49"/>
      <c r="EV158" s="49"/>
      <c r="EW158" s="49"/>
      <c r="EX158" s="49"/>
      <c r="EY158" s="49"/>
      <c r="EZ158" s="49"/>
      <c r="FA158" s="49"/>
      <c r="FB158" s="49"/>
      <c r="FC158" s="49"/>
      <c r="FD158" s="49"/>
      <c r="FE158" s="49"/>
      <c r="FF158" s="49"/>
      <c r="FG158" s="49"/>
      <c r="FH158" s="49"/>
      <c r="FI158" s="49"/>
      <c r="FJ158" s="49"/>
      <c r="FK158" s="49"/>
      <c r="FL158" s="49"/>
      <c r="FM158" s="49"/>
      <c r="FN158" s="49"/>
      <c r="FO158" s="49"/>
      <c r="FP158" s="49"/>
      <c r="FQ158" s="49"/>
      <c r="FR158" s="49"/>
      <c r="FS158" s="49"/>
      <c r="FT158" s="49"/>
      <c r="FU158" s="49"/>
      <c r="FV158" s="49"/>
      <c r="FW158" s="49"/>
      <c r="FX158" s="49"/>
      <c r="FY158" s="49"/>
      <c r="FZ158" s="49"/>
      <c r="GA158" s="49"/>
      <c r="GB158" s="49"/>
      <c r="GC158" s="49"/>
      <c r="GD158" s="49"/>
      <c r="GE158" s="49"/>
      <c r="GF158" s="49"/>
      <c r="GG158" s="49"/>
      <c r="GH158" s="49"/>
      <c r="GI158" s="49"/>
      <c r="GJ158" s="49"/>
      <c r="GK158" s="49"/>
      <c r="GL158" s="49"/>
      <c r="GM158" s="49"/>
      <c r="GN158" s="49"/>
      <c r="GO158" s="49"/>
      <c r="GP158" s="49"/>
      <c r="GQ158" s="49"/>
      <c r="GR158" s="49"/>
      <c r="GS158" s="49"/>
      <c r="GT158" s="49"/>
      <c r="GU158" s="49"/>
      <c r="GV158" s="49"/>
      <c r="GW158" s="49"/>
      <c r="GX158" s="49"/>
      <c r="GY158" s="49"/>
      <c r="GZ158" s="49"/>
      <c r="HA158" s="49"/>
      <c r="HB158" s="49"/>
      <c r="HC158" s="49"/>
      <c r="HD158" s="49"/>
      <c r="HE158" s="49"/>
      <c r="HF158" s="49"/>
      <c r="HG158" s="49"/>
    </row>
    <row r="159" spans="1:215" s="3" customFormat="1" ht="100.5" customHeight="1">
      <c r="A159" s="25"/>
      <c r="B159" s="31" t="s">
        <v>55</v>
      </c>
      <c r="C159" s="26" t="s">
        <v>651</v>
      </c>
      <c r="D159" s="24" t="s">
        <v>99</v>
      </c>
      <c r="E159" s="24"/>
      <c r="F159" s="26" t="s">
        <v>652</v>
      </c>
      <c r="G159" s="29"/>
      <c r="H159" s="24" t="s">
        <v>101</v>
      </c>
      <c r="I159" s="42">
        <v>30000</v>
      </c>
      <c r="J159" s="26" t="s">
        <v>653</v>
      </c>
      <c r="K159" s="42">
        <v>5000</v>
      </c>
      <c r="L159" s="24" t="s">
        <v>654</v>
      </c>
      <c r="M159" s="24" t="s">
        <v>655</v>
      </c>
      <c r="N159" s="24" t="s">
        <v>250</v>
      </c>
      <c r="O159" s="24" t="s">
        <v>251</v>
      </c>
      <c r="P159" s="24"/>
      <c r="Q159" s="50" t="s">
        <v>23</v>
      </c>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49"/>
      <c r="ED159" s="49"/>
      <c r="EE159" s="49"/>
      <c r="EF159" s="49"/>
      <c r="EG159" s="49"/>
      <c r="EH159" s="49"/>
      <c r="EI159" s="49"/>
      <c r="EJ159" s="49"/>
      <c r="EK159" s="49"/>
      <c r="EL159" s="49"/>
      <c r="EM159" s="49"/>
      <c r="EN159" s="49"/>
      <c r="EO159" s="49"/>
      <c r="EP159" s="49"/>
      <c r="EQ159" s="49"/>
      <c r="ER159" s="49"/>
      <c r="ES159" s="49"/>
      <c r="ET159" s="49"/>
      <c r="EU159" s="49"/>
      <c r="EV159" s="49"/>
      <c r="EW159" s="49"/>
      <c r="EX159" s="49"/>
      <c r="EY159" s="49"/>
      <c r="EZ159" s="49"/>
      <c r="FA159" s="49"/>
      <c r="FB159" s="49"/>
      <c r="FC159" s="49"/>
      <c r="FD159" s="49"/>
      <c r="FE159" s="49"/>
      <c r="FF159" s="49"/>
      <c r="FG159" s="49"/>
      <c r="FH159" s="49"/>
      <c r="FI159" s="49"/>
      <c r="FJ159" s="49"/>
      <c r="FK159" s="49"/>
      <c r="FL159" s="49"/>
      <c r="FM159" s="49"/>
      <c r="FN159" s="49"/>
      <c r="FO159" s="49"/>
      <c r="FP159" s="49"/>
      <c r="FQ159" s="49"/>
      <c r="FR159" s="49"/>
      <c r="FS159" s="49"/>
      <c r="FT159" s="49"/>
      <c r="FU159" s="49"/>
      <c r="FV159" s="49"/>
      <c r="FW159" s="49"/>
      <c r="FX159" s="49"/>
      <c r="FY159" s="49"/>
      <c r="FZ159" s="49"/>
      <c r="GA159" s="49"/>
      <c r="GB159" s="49"/>
      <c r="GC159" s="49"/>
      <c r="GD159" s="49"/>
      <c r="GE159" s="49"/>
      <c r="GF159" s="49"/>
      <c r="GG159" s="49"/>
      <c r="GH159" s="49"/>
      <c r="GI159" s="49"/>
      <c r="GJ159" s="49"/>
      <c r="GK159" s="49"/>
      <c r="GL159" s="49"/>
      <c r="GM159" s="49"/>
      <c r="GN159" s="49"/>
      <c r="GO159" s="49"/>
      <c r="GP159" s="49"/>
      <c r="GQ159" s="49"/>
      <c r="GR159" s="49"/>
      <c r="GS159" s="49"/>
      <c r="GT159" s="49"/>
      <c r="GU159" s="49"/>
      <c r="GV159" s="49"/>
      <c r="GW159" s="49"/>
      <c r="GX159" s="49"/>
      <c r="GY159" s="49"/>
      <c r="GZ159" s="49"/>
      <c r="HA159" s="49"/>
      <c r="HB159" s="49"/>
      <c r="HC159" s="49"/>
      <c r="HD159" s="49"/>
      <c r="HE159" s="49"/>
      <c r="HF159" s="49"/>
      <c r="HG159" s="49"/>
    </row>
    <row r="160" spans="1:215" s="2" customFormat="1" ht="70.5" customHeight="1">
      <c r="A160" s="25"/>
      <c r="B160" s="31" t="s">
        <v>58</v>
      </c>
      <c r="C160" s="26" t="s">
        <v>656</v>
      </c>
      <c r="D160" s="24" t="s">
        <v>99</v>
      </c>
      <c r="E160" s="24"/>
      <c r="F160" s="26" t="s">
        <v>657</v>
      </c>
      <c r="G160" s="29"/>
      <c r="H160" s="24">
        <v>2022</v>
      </c>
      <c r="I160" s="42">
        <v>4100</v>
      </c>
      <c r="J160" s="26" t="s">
        <v>26</v>
      </c>
      <c r="K160" s="42">
        <v>4100</v>
      </c>
      <c r="L160" s="24" t="s">
        <v>658</v>
      </c>
      <c r="M160" s="24" t="s">
        <v>659</v>
      </c>
      <c r="N160" s="24" t="s">
        <v>250</v>
      </c>
      <c r="O160" s="24" t="s">
        <v>251</v>
      </c>
      <c r="P160" s="24"/>
      <c r="Q160" s="50" t="s">
        <v>23</v>
      </c>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c r="EY160" s="46"/>
      <c r="EZ160" s="46"/>
      <c r="FA160" s="46"/>
      <c r="FB160" s="46"/>
      <c r="FC160" s="46"/>
      <c r="FD160" s="46"/>
      <c r="FE160" s="46"/>
      <c r="FF160" s="46"/>
      <c r="FG160" s="46"/>
      <c r="FH160" s="46"/>
      <c r="FI160" s="46"/>
      <c r="FJ160" s="46"/>
      <c r="FK160" s="46"/>
      <c r="FL160" s="46"/>
      <c r="FM160" s="46"/>
      <c r="FN160" s="46"/>
      <c r="FO160" s="46"/>
      <c r="FP160" s="46"/>
      <c r="FQ160" s="46"/>
      <c r="FR160" s="46"/>
      <c r="FS160" s="46"/>
      <c r="FT160" s="46"/>
      <c r="FU160" s="46"/>
      <c r="FV160" s="46"/>
      <c r="FW160" s="46"/>
      <c r="FX160" s="46"/>
      <c r="FY160" s="46"/>
      <c r="FZ160" s="46"/>
      <c r="GA160" s="46"/>
      <c r="GB160" s="46"/>
      <c r="GC160" s="46"/>
      <c r="GD160" s="46"/>
      <c r="GE160" s="46"/>
      <c r="GF160" s="46"/>
      <c r="GG160" s="46"/>
      <c r="GH160" s="46"/>
      <c r="GI160" s="46"/>
      <c r="GJ160" s="46"/>
      <c r="GK160" s="46"/>
      <c r="GL160" s="46"/>
      <c r="GM160" s="46"/>
      <c r="GN160" s="46"/>
      <c r="GO160" s="46"/>
      <c r="GP160" s="46"/>
      <c r="GQ160" s="46"/>
      <c r="GR160" s="46"/>
      <c r="GS160" s="46"/>
      <c r="GT160" s="46"/>
      <c r="GU160" s="46"/>
      <c r="GV160" s="46"/>
      <c r="GW160" s="46"/>
      <c r="GX160" s="46"/>
      <c r="GY160" s="46"/>
      <c r="GZ160" s="46"/>
      <c r="HA160" s="46"/>
      <c r="HB160" s="46"/>
      <c r="HC160" s="46"/>
      <c r="HD160" s="46"/>
      <c r="HE160" s="46"/>
      <c r="HF160" s="46"/>
      <c r="HG160" s="46"/>
    </row>
    <row r="161" spans="1:215" s="3" customFormat="1" ht="75" customHeight="1">
      <c r="A161" s="25"/>
      <c r="B161" s="31" t="s">
        <v>61</v>
      </c>
      <c r="C161" s="26" t="s">
        <v>660</v>
      </c>
      <c r="D161" s="24" t="s">
        <v>99</v>
      </c>
      <c r="E161" s="24"/>
      <c r="F161" s="26" t="s">
        <v>661</v>
      </c>
      <c r="G161" s="24"/>
      <c r="H161" s="24">
        <v>2022</v>
      </c>
      <c r="I161" s="42">
        <v>4200</v>
      </c>
      <c r="J161" s="26" t="s">
        <v>26</v>
      </c>
      <c r="K161" s="42">
        <v>4200</v>
      </c>
      <c r="L161" s="24" t="s">
        <v>662</v>
      </c>
      <c r="M161" s="24" t="s">
        <v>663</v>
      </c>
      <c r="N161" s="24" t="s">
        <v>250</v>
      </c>
      <c r="O161" s="24" t="s">
        <v>251</v>
      </c>
      <c r="P161" s="24"/>
      <c r="Q161" s="50" t="s">
        <v>23</v>
      </c>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row>
    <row r="162" spans="1:215" s="3" customFormat="1" ht="70.5" customHeight="1">
      <c r="A162" s="25"/>
      <c r="B162" s="31" t="s">
        <v>278</v>
      </c>
      <c r="C162" s="26" t="s">
        <v>664</v>
      </c>
      <c r="D162" s="24" t="s">
        <v>99</v>
      </c>
      <c r="E162" s="24"/>
      <c r="F162" s="26" t="s">
        <v>665</v>
      </c>
      <c r="G162" s="24"/>
      <c r="H162" s="24">
        <v>2022</v>
      </c>
      <c r="I162" s="42">
        <v>4150</v>
      </c>
      <c r="J162" s="26" t="s">
        <v>26</v>
      </c>
      <c r="K162" s="42">
        <v>4150</v>
      </c>
      <c r="L162" s="24" t="s">
        <v>666</v>
      </c>
      <c r="M162" s="24" t="s">
        <v>667</v>
      </c>
      <c r="N162" s="24" t="s">
        <v>250</v>
      </c>
      <c r="O162" s="24" t="s">
        <v>251</v>
      </c>
      <c r="P162" s="24"/>
      <c r="Q162" s="50" t="s">
        <v>23</v>
      </c>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row>
    <row r="163" spans="1:215" s="3" customFormat="1" ht="87.75" customHeight="1">
      <c r="A163" s="25"/>
      <c r="B163" s="31" t="s">
        <v>668</v>
      </c>
      <c r="C163" s="26" t="s">
        <v>669</v>
      </c>
      <c r="D163" s="24" t="s">
        <v>99</v>
      </c>
      <c r="E163" s="24"/>
      <c r="F163" s="26" t="s">
        <v>670</v>
      </c>
      <c r="G163" s="24"/>
      <c r="H163" s="24">
        <v>2022</v>
      </c>
      <c r="I163" s="42">
        <v>4500</v>
      </c>
      <c r="J163" s="26" t="s">
        <v>26</v>
      </c>
      <c r="K163" s="42">
        <v>4500</v>
      </c>
      <c r="L163" s="24" t="s">
        <v>671</v>
      </c>
      <c r="M163" s="24" t="s">
        <v>672</v>
      </c>
      <c r="N163" s="24" t="s">
        <v>250</v>
      </c>
      <c r="O163" s="24" t="s">
        <v>251</v>
      </c>
      <c r="P163" s="24"/>
      <c r="Q163" s="50" t="s">
        <v>23</v>
      </c>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c r="EH163" s="49"/>
      <c r="EI163" s="49"/>
      <c r="EJ163" s="49"/>
      <c r="EK163" s="49"/>
      <c r="EL163" s="49"/>
      <c r="EM163" s="49"/>
      <c r="EN163" s="49"/>
      <c r="EO163" s="49"/>
      <c r="EP163" s="49"/>
      <c r="EQ163" s="49"/>
      <c r="ER163" s="49"/>
      <c r="ES163" s="49"/>
      <c r="ET163" s="49"/>
      <c r="EU163" s="49"/>
      <c r="EV163" s="49"/>
      <c r="EW163" s="49"/>
      <c r="EX163" s="49"/>
      <c r="EY163" s="49"/>
      <c r="EZ163" s="49"/>
      <c r="FA163" s="49"/>
      <c r="FB163" s="49"/>
      <c r="FC163" s="49"/>
      <c r="FD163" s="49"/>
      <c r="FE163" s="49"/>
      <c r="FF163" s="49"/>
      <c r="FG163" s="49"/>
      <c r="FH163" s="49"/>
      <c r="FI163" s="49"/>
      <c r="FJ163" s="49"/>
      <c r="FK163" s="49"/>
      <c r="FL163" s="49"/>
      <c r="FM163" s="49"/>
      <c r="FN163" s="49"/>
      <c r="FO163" s="49"/>
      <c r="FP163" s="49"/>
      <c r="FQ163" s="49"/>
      <c r="FR163" s="49"/>
      <c r="FS163" s="49"/>
      <c r="FT163" s="49"/>
      <c r="FU163" s="49"/>
      <c r="FV163" s="49"/>
      <c r="FW163" s="49"/>
      <c r="FX163" s="49"/>
      <c r="FY163" s="49"/>
      <c r="FZ163" s="49"/>
      <c r="GA163" s="49"/>
      <c r="GB163" s="49"/>
      <c r="GC163" s="49"/>
      <c r="GD163" s="49"/>
      <c r="GE163" s="49"/>
      <c r="GF163" s="49"/>
      <c r="GG163" s="49"/>
      <c r="GH163" s="49"/>
      <c r="GI163" s="49"/>
      <c r="GJ163" s="49"/>
      <c r="GK163" s="49"/>
      <c r="GL163" s="49"/>
      <c r="GM163" s="49"/>
      <c r="GN163" s="49"/>
      <c r="GO163" s="49"/>
      <c r="GP163" s="49"/>
      <c r="GQ163" s="49"/>
      <c r="GR163" s="49"/>
      <c r="GS163" s="49"/>
      <c r="GT163" s="49"/>
      <c r="GU163" s="49"/>
      <c r="GV163" s="49"/>
      <c r="GW163" s="49"/>
      <c r="GX163" s="49"/>
      <c r="GY163" s="49"/>
      <c r="GZ163" s="49"/>
      <c r="HA163" s="49"/>
      <c r="HB163" s="49"/>
      <c r="HC163" s="49"/>
      <c r="HD163" s="49"/>
      <c r="HE163" s="49"/>
      <c r="HF163" s="49"/>
      <c r="HG163" s="49"/>
    </row>
    <row r="164" spans="1:215" s="3" customFormat="1" ht="66.75" customHeight="1">
      <c r="A164" s="25"/>
      <c r="B164" s="31" t="s">
        <v>673</v>
      </c>
      <c r="C164" s="26" t="s">
        <v>674</v>
      </c>
      <c r="D164" s="24" t="s">
        <v>99</v>
      </c>
      <c r="E164" s="24"/>
      <c r="F164" s="26" t="s">
        <v>675</v>
      </c>
      <c r="G164" s="29"/>
      <c r="H164" s="24">
        <v>2022</v>
      </c>
      <c r="I164" s="42">
        <v>4120</v>
      </c>
      <c r="J164" s="26" t="s">
        <v>26</v>
      </c>
      <c r="K164" s="42">
        <v>4120</v>
      </c>
      <c r="L164" s="24" t="s">
        <v>676</v>
      </c>
      <c r="M164" s="24" t="s">
        <v>677</v>
      </c>
      <c r="N164" s="24" t="s">
        <v>250</v>
      </c>
      <c r="O164" s="24" t="s">
        <v>251</v>
      </c>
      <c r="P164" s="24"/>
      <c r="Q164" s="50" t="s">
        <v>23</v>
      </c>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c r="EH164" s="49"/>
      <c r="EI164" s="49"/>
      <c r="EJ164" s="49"/>
      <c r="EK164" s="49"/>
      <c r="EL164" s="49"/>
      <c r="EM164" s="49"/>
      <c r="EN164" s="49"/>
      <c r="EO164" s="49"/>
      <c r="EP164" s="49"/>
      <c r="EQ164" s="49"/>
      <c r="ER164" s="49"/>
      <c r="ES164" s="49"/>
      <c r="ET164" s="49"/>
      <c r="EU164" s="49"/>
      <c r="EV164" s="49"/>
      <c r="EW164" s="49"/>
      <c r="EX164" s="49"/>
      <c r="EY164" s="49"/>
      <c r="EZ164" s="49"/>
      <c r="FA164" s="49"/>
      <c r="FB164" s="49"/>
      <c r="FC164" s="49"/>
      <c r="FD164" s="49"/>
      <c r="FE164" s="49"/>
      <c r="FF164" s="49"/>
      <c r="FG164" s="49"/>
      <c r="FH164" s="49"/>
      <c r="FI164" s="49"/>
      <c r="FJ164" s="49"/>
      <c r="FK164" s="49"/>
      <c r="FL164" s="49"/>
      <c r="FM164" s="49"/>
      <c r="FN164" s="49"/>
      <c r="FO164" s="49"/>
      <c r="FP164" s="49"/>
      <c r="FQ164" s="49"/>
      <c r="FR164" s="49"/>
      <c r="FS164" s="49"/>
      <c r="FT164" s="49"/>
      <c r="FU164" s="49"/>
      <c r="FV164" s="49"/>
      <c r="FW164" s="49"/>
      <c r="FX164" s="49"/>
      <c r="FY164" s="49"/>
      <c r="FZ164" s="49"/>
      <c r="GA164" s="49"/>
      <c r="GB164" s="49"/>
      <c r="GC164" s="49"/>
      <c r="GD164" s="49"/>
      <c r="GE164" s="49"/>
      <c r="GF164" s="49"/>
      <c r="GG164" s="49"/>
      <c r="GH164" s="49"/>
      <c r="GI164" s="49"/>
      <c r="GJ164" s="49"/>
      <c r="GK164" s="49"/>
      <c r="GL164" s="49"/>
      <c r="GM164" s="49"/>
      <c r="GN164" s="49"/>
      <c r="GO164" s="49"/>
      <c r="GP164" s="49"/>
      <c r="GQ164" s="49"/>
      <c r="GR164" s="49"/>
      <c r="GS164" s="49"/>
      <c r="GT164" s="49"/>
      <c r="GU164" s="49"/>
      <c r="GV164" s="49"/>
      <c r="GW164" s="49"/>
      <c r="GX164" s="49"/>
      <c r="GY164" s="49"/>
      <c r="GZ164" s="49"/>
      <c r="HA164" s="49"/>
      <c r="HB164" s="49"/>
      <c r="HC164" s="49"/>
      <c r="HD164" s="49"/>
      <c r="HE164" s="49"/>
      <c r="HF164" s="49"/>
      <c r="HG164" s="49"/>
    </row>
    <row r="165" spans="1:17" s="3" customFormat="1" ht="66.75" customHeight="1">
      <c r="A165" s="27">
        <v>90</v>
      </c>
      <c r="B165" s="24">
        <v>5</v>
      </c>
      <c r="C165" s="26" t="s">
        <v>678</v>
      </c>
      <c r="D165" s="24" t="s">
        <v>99</v>
      </c>
      <c r="E165" s="24" t="s">
        <v>74</v>
      </c>
      <c r="F165" s="26" t="s">
        <v>679</v>
      </c>
      <c r="G165" s="29" t="s">
        <v>25</v>
      </c>
      <c r="H165" s="24">
        <v>2022</v>
      </c>
      <c r="I165" s="42">
        <v>6500</v>
      </c>
      <c r="J165" s="26" t="s">
        <v>26</v>
      </c>
      <c r="K165" s="42">
        <v>6500</v>
      </c>
      <c r="L165" s="24" t="s">
        <v>680</v>
      </c>
      <c r="M165" s="24" t="s">
        <v>681</v>
      </c>
      <c r="N165" s="24" t="s">
        <v>250</v>
      </c>
      <c r="O165" s="24" t="s">
        <v>251</v>
      </c>
      <c r="P165" s="24" t="s">
        <v>252</v>
      </c>
      <c r="Q165" s="52" t="s">
        <v>74</v>
      </c>
    </row>
    <row r="166" spans="1:17" s="3" customFormat="1" ht="64.5" customHeight="1">
      <c r="A166" s="27">
        <v>91</v>
      </c>
      <c r="B166" s="24">
        <v>6</v>
      </c>
      <c r="C166" s="64" t="s">
        <v>682</v>
      </c>
      <c r="D166" s="24" t="s">
        <v>22</v>
      </c>
      <c r="E166" s="24" t="s">
        <v>74</v>
      </c>
      <c r="F166" s="26" t="s">
        <v>683</v>
      </c>
      <c r="G166" s="24" t="s">
        <v>67</v>
      </c>
      <c r="H166" s="24" t="s">
        <v>84</v>
      </c>
      <c r="I166" s="42">
        <v>1800</v>
      </c>
      <c r="J166" s="26" t="s">
        <v>26</v>
      </c>
      <c r="K166" s="42">
        <v>1500</v>
      </c>
      <c r="L166" s="24" t="s">
        <v>684</v>
      </c>
      <c r="M166" s="24" t="s">
        <v>685</v>
      </c>
      <c r="N166" s="24" t="s">
        <v>686</v>
      </c>
      <c r="O166" s="24" t="s">
        <v>687</v>
      </c>
      <c r="P166" s="24" t="s">
        <v>31</v>
      </c>
      <c r="Q166" s="52" t="s">
        <v>74</v>
      </c>
    </row>
    <row r="167" spans="1:17" s="3" customFormat="1" ht="66.75" customHeight="1">
      <c r="A167" s="27">
        <v>92</v>
      </c>
      <c r="B167" s="24">
        <v>7</v>
      </c>
      <c r="C167" s="26" t="s">
        <v>688</v>
      </c>
      <c r="D167" s="24" t="s">
        <v>22</v>
      </c>
      <c r="E167" s="24" t="s">
        <v>74</v>
      </c>
      <c r="F167" s="26" t="s">
        <v>689</v>
      </c>
      <c r="G167" s="24" t="s">
        <v>67</v>
      </c>
      <c r="H167" s="24" t="s">
        <v>88</v>
      </c>
      <c r="I167" s="42">
        <v>8200</v>
      </c>
      <c r="J167" s="26" t="s">
        <v>26</v>
      </c>
      <c r="K167" s="42">
        <v>5200</v>
      </c>
      <c r="L167" s="24" t="s">
        <v>690</v>
      </c>
      <c r="M167" s="24" t="s">
        <v>691</v>
      </c>
      <c r="N167" s="24" t="s">
        <v>250</v>
      </c>
      <c r="O167" s="24" t="s">
        <v>251</v>
      </c>
      <c r="P167" s="24" t="s">
        <v>252</v>
      </c>
      <c r="Q167" s="52" t="s">
        <v>74</v>
      </c>
    </row>
    <row r="168" spans="1:17" s="3" customFormat="1" ht="72" customHeight="1">
      <c r="A168" s="27">
        <v>93</v>
      </c>
      <c r="B168" s="24">
        <v>8</v>
      </c>
      <c r="C168" s="26" t="s">
        <v>692</v>
      </c>
      <c r="D168" s="24" t="s">
        <v>22</v>
      </c>
      <c r="E168" s="24" t="s">
        <v>74</v>
      </c>
      <c r="F168" s="26" t="s">
        <v>693</v>
      </c>
      <c r="G168" s="24" t="s">
        <v>25</v>
      </c>
      <c r="H168" s="29" t="s">
        <v>356</v>
      </c>
      <c r="I168" s="42">
        <v>5000</v>
      </c>
      <c r="J168" s="26" t="s">
        <v>26</v>
      </c>
      <c r="K168" s="42">
        <v>2650</v>
      </c>
      <c r="L168" s="24" t="s">
        <v>694</v>
      </c>
      <c r="M168" s="24" t="s">
        <v>695</v>
      </c>
      <c r="N168" s="24" t="s">
        <v>696</v>
      </c>
      <c r="O168" s="24" t="s">
        <v>697</v>
      </c>
      <c r="P168" s="24" t="s">
        <v>114</v>
      </c>
      <c r="Q168" s="52" t="s">
        <v>74</v>
      </c>
    </row>
    <row r="169" spans="1:215" s="3" customFormat="1" ht="24.75" customHeight="1">
      <c r="A169" s="25"/>
      <c r="B169" s="24" t="str">
        <f>"(三)商贸物流("&amp;SUBTOTAL(3,E170:E193)&amp;"个)"</f>
        <v>(三)商贸物流(10个)</v>
      </c>
      <c r="C169" s="26"/>
      <c r="D169" s="24"/>
      <c r="E169" s="24"/>
      <c r="F169" s="26"/>
      <c r="G169" s="24"/>
      <c r="H169" s="24"/>
      <c r="I169" s="42">
        <f>SUBTOTAL(9,I170:I172,I176,I177,I182,I190:I193)</f>
        <v>1412150</v>
      </c>
      <c r="J169" s="26"/>
      <c r="K169" s="42">
        <f>SUBTOTAL(9,K170:K172,K176,K177,K182,K190:K193)</f>
        <v>254150</v>
      </c>
      <c r="L169" s="24"/>
      <c r="M169" s="24"/>
      <c r="N169" s="24"/>
      <c r="O169" s="24"/>
      <c r="P169" s="24"/>
      <c r="Q169" s="48"/>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c r="EH169" s="49"/>
      <c r="EI169" s="49"/>
      <c r="EJ169" s="49"/>
      <c r="EK169" s="49"/>
      <c r="EL169" s="49"/>
      <c r="EM169" s="49"/>
      <c r="EN169" s="49"/>
      <c r="EO169" s="49"/>
      <c r="EP169" s="49"/>
      <c r="EQ169" s="49"/>
      <c r="ER169" s="49"/>
      <c r="ES169" s="49"/>
      <c r="ET169" s="49"/>
      <c r="EU169" s="49"/>
      <c r="EV169" s="49"/>
      <c r="EW169" s="49"/>
      <c r="EX169" s="49"/>
      <c r="EY169" s="49"/>
      <c r="EZ169" s="49"/>
      <c r="FA169" s="49"/>
      <c r="FB169" s="49"/>
      <c r="FC169" s="49"/>
      <c r="FD169" s="49"/>
      <c r="FE169" s="49"/>
      <c r="FF169" s="49"/>
      <c r="FG169" s="49"/>
      <c r="FH169" s="49"/>
      <c r="FI169" s="49"/>
      <c r="FJ169" s="49"/>
      <c r="FK169" s="49"/>
      <c r="FL169" s="49"/>
      <c r="FM169" s="49"/>
      <c r="FN169" s="49"/>
      <c r="FO169" s="49"/>
      <c r="FP169" s="49"/>
      <c r="FQ169" s="49"/>
      <c r="FR169" s="49"/>
      <c r="FS169" s="49"/>
      <c r="FT169" s="49"/>
      <c r="FU169" s="49"/>
      <c r="FV169" s="49"/>
      <c r="FW169" s="49"/>
      <c r="FX169" s="49"/>
      <c r="FY169" s="49"/>
      <c r="FZ169" s="49"/>
      <c r="GA169" s="49"/>
      <c r="GB169" s="49"/>
      <c r="GC169" s="49"/>
      <c r="GD169" s="49"/>
      <c r="GE169" s="49"/>
      <c r="GF169" s="49"/>
      <c r="GG169" s="49"/>
      <c r="GH169" s="49"/>
      <c r="GI169" s="49"/>
      <c r="GJ169" s="49"/>
      <c r="GK169" s="49"/>
      <c r="GL169" s="49"/>
      <c r="GM169" s="49"/>
      <c r="GN169" s="49"/>
      <c r="GO169" s="49"/>
      <c r="GP169" s="49"/>
      <c r="GQ169" s="49"/>
      <c r="GR169" s="49"/>
      <c r="GS169" s="49"/>
      <c r="GT169" s="49"/>
      <c r="GU169" s="49"/>
      <c r="GV169" s="49"/>
      <c r="GW169" s="49"/>
      <c r="GX169" s="49"/>
      <c r="GY169" s="49"/>
      <c r="GZ169" s="49"/>
      <c r="HA169" s="49"/>
      <c r="HB169" s="49"/>
      <c r="HC169" s="49"/>
      <c r="HD169" s="49"/>
      <c r="HE169" s="49"/>
      <c r="HF169" s="49"/>
      <c r="HG169" s="49"/>
    </row>
    <row r="170" spans="1:215" s="3" customFormat="1" ht="63.75" customHeight="1">
      <c r="A170" s="27">
        <v>94</v>
      </c>
      <c r="B170" s="24">
        <v>1</v>
      </c>
      <c r="C170" s="24" t="s">
        <v>698</v>
      </c>
      <c r="D170" s="24" t="s">
        <v>22</v>
      </c>
      <c r="E170" s="24" t="s">
        <v>23</v>
      </c>
      <c r="F170" s="26" t="s">
        <v>699</v>
      </c>
      <c r="G170" s="29" t="s">
        <v>25</v>
      </c>
      <c r="H170" s="24">
        <v>2022</v>
      </c>
      <c r="I170" s="42">
        <v>225000</v>
      </c>
      <c r="J170" s="26" t="s">
        <v>412</v>
      </c>
      <c r="K170" s="24">
        <v>20000</v>
      </c>
      <c r="L170" s="24" t="s">
        <v>700</v>
      </c>
      <c r="M170" s="24"/>
      <c r="N170" s="24" t="s">
        <v>414</v>
      </c>
      <c r="O170" s="24" t="s">
        <v>415</v>
      </c>
      <c r="P170" s="67" t="s">
        <v>416</v>
      </c>
      <c r="Q170" s="48" t="s">
        <v>23</v>
      </c>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c r="EH170" s="49"/>
      <c r="EI170" s="49"/>
      <c r="EJ170" s="49"/>
      <c r="EK170" s="49"/>
      <c r="EL170" s="49"/>
      <c r="EM170" s="49"/>
      <c r="EN170" s="49"/>
      <c r="EO170" s="49"/>
      <c r="EP170" s="49"/>
      <c r="EQ170" s="49"/>
      <c r="ER170" s="49"/>
      <c r="ES170" s="49"/>
      <c r="ET170" s="49"/>
      <c r="EU170" s="49"/>
      <c r="EV170" s="49"/>
      <c r="EW170" s="49"/>
      <c r="EX170" s="49"/>
      <c r="EY170" s="49"/>
      <c r="EZ170" s="49"/>
      <c r="FA170" s="49"/>
      <c r="FB170" s="49"/>
      <c r="FC170" s="49"/>
      <c r="FD170" s="49"/>
      <c r="FE170" s="49"/>
      <c r="FF170" s="49"/>
      <c r="FG170" s="49"/>
      <c r="FH170" s="49"/>
      <c r="FI170" s="49"/>
      <c r="FJ170" s="49"/>
      <c r="FK170" s="49"/>
      <c r="FL170" s="49"/>
      <c r="FM170" s="49"/>
      <c r="FN170" s="49"/>
      <c r="FO170" s="49"/>
      <c r="FP170" s="49"/>
      <c r="FQ170" s="49"/>
      <c r="FR170" s="49"/>
      <c r="FS170" s="49"/>
      <c r="FT170" s="49"/>
      <c r="FU170" s="49"/>
      <c r="FV170" s="49"/>
      <c r="FW170" s="49"/>
      <c r="FX170" s="49"/>
      <c r="FY170" s="49"/>
      <c r="FZ170" s="49"/>
      <c r="GA170" s="49"/>
      <c r="GB170" s="49"/>
      <c r="GC170" s="49"/>
      <c r="GD170" s="49"/>
      <c r="GE170" s="49"/>
      <c r="GF170" s="49"/>
      <c r="GG170" s="49"/>
      <c r="GH170" s="49"/>
      <c r="GI170" s="49"/>
      <c r="GJ170" s="49"/>
      <c r="GK170" s="49"/>
      <c r="GL170" s="49"/>
      <c r="GM170" s="49"/>
      <c r="GN170" s="49"/>
      <c r="GO170" s="49"/>
      <c r="GP170" s="49"/>
      <c r="GQ170" s="49"/>
      <c r="GR170" s="49"/>
      <c r="GS170" s="49"/>
      <c r="GT170" s="49"/>
      <c r="GU170" s="49"/>
      <c r="GV170" s="27"/>
      <c r="GW170" s="24"/>
      <c r="GX170" s="26"/>
      <c r="GY170" s="24"/>
      <c r="GZ170" s="24"/>
      <c r="HA170" s="26"/>
      <c r="HB170" s="29"/>
      <c r="HC170" s="24"/>
      <c r="HD170" s="42"/>
      <c r="HE170" s="24"/>
      <c r="HF170" s="42"/>
      <c r="HG170" s="29"/>
    </row>
    <row r="171" spans="1:215" s="3" customFormat="1" ht="57.75" customHeight="1">
      <c r="A171" s="27">
        <v>95</v>
      </c>
      <c r="B171" s="24">
        <v>2</v>
      </c>
      <c r="C171" s="24" t="s">
        <v>701</v>
      </c>
      <c r="D171" s="24" t="s">
        <v>22</v>
      </c>
      <c r="E171" s="24" t="s">
        <v>23</v>
      </c>
      <c r="F171" s="26" t="s">
        <v>702</v>
      </c>
      <c r="G171" s="24" t="s">
        <v>25</v>
      </c>
      <c r="H171" s="24" t="s">
        <v>104</v>
      </c>
      <c r="I171" s="42">
        <v>155000</v>
      </c>
      <c r="J171" s="43" t="s">
        <v>703</v>
      </c>
      <c r="K171" s="42">
        <v>15000</v>
      </c>
      <c r="L171" s="24" t="s">
        <v>119</v>
      </c>
      <c r="M171" s="24" t="s">
        <v>120</v>
      </c>
      <c r="N171" s="24" t="s">
        <v>160</v>
      </c>
      <c r="O171" s="24" t="s">
        <v>161</v>
      </c>
      <c r="P171" s="24" t="s">
        <v>114</v>
      </c>
      <c r="Q171" s="50" t="s">
        <v>23</v>
      </c>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c r="GU171" s="49"/>
      <c r="GV171" s="49"/>
      <c r="GW171" s="49"/>
      <c r="GX171" s="49"/>
      <c r="GY171" s="49"/>
      <c r="GZ171" s="49"/>
      <c r="HA171" s="49"/>
      <c r="HB171" s="49"/>
      <c r="HC171" s="49"/>
      <c r="HD171" s="49"/>
      <c r="HE171" s="49"/>
      <c r="HF171" s="49"/>
      <c r="HG171" s="49"/>
    </row>
    <row r="172" spans="1:215" s="3" customFormat="1" ht="147" customHeight="1">
      <c r="A172" s="27">
        <v>96</v>
      </c>
      <c r="B172" s="31" t="s">
        <v>704</v>
      </c>
      <c r="C172" s="24" t="s">
        <v>705</v>
      </c>
      <c r="D172" s="24" t="s">
        <v>22</v>
      </c>
      <c r="E172" s="24" t="s">
        <v>23</v>
      </c>
      <c r="F172" s="26" t="s">
        <v>706</v>
      </c>
      <c r="G172" s="24" t="s">
        <v>25</v>
      </c>
      <c r="H172" s="24" t="s">
        <v>96</v>
      </c>
      <c r="I172" s="42">
        <v>107100</v>
      </c>
      <c r="J172" s="26" t="s">
        <v>707</v>
      </c>
      <c r="K172" s="68">
        <v>25000</v>
      </c>
      <c r="L172" s="24" t="s">
        <v>119</v>
      </c>
      <c r="M172" s="25" t="s">
        <v>120</v>
      </c>
      <c r="N172" s="24" t="s">
        <v>708</v>
      </c>
      <c r="O172" s="24" t="s">
        <v>709</v>
      </c>
      <c r="P172" s="24" t="s">
        <v>533</v>
      </c>
      <c r="Q172" s="48" t="s">
        <v>23</v>
      </c>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c r="EX172" s="49"/>
      <c r="EY172" s="49"/>
      <c r="EZ172" s="49"/>
      <c r="FA172" s="49"/>
      <c r="FB172" s="49"/>
      <c r="FC172" s="49"/>
      <c r="FD172" s="49"/>
      <c r="FE172" s="49"/>
      <c r="FF172" s="49"/>
      <c r="FG172" s="49"/>
      <c r="FH172" s="49"/>
      <c r="FI172" s="49"/>
      <c r="FJ172" s="49"/>
      <c r="FK172" s="49"/>
      <c r="FL172" s="49"/>
      <c r="FM172" s="49"/>
      <c r="FN172" s="49"/>
      <c r="FO172" s="49"/>
      <c r="FP172" s="49"/>
      <c r="FQ172" s="49"/>
      <c r="FR172" s="49"/>
      <c r="FS172" s="49"/>
      <c r="FT172" s="49"/>
      <c r="FU172" s="49"/>
      <c r="FV172" s="49"/>
      <c r="FW172" s="49"/>
      <c r="FX172" s="49"/>
      <c r="FY172" s="49"/>
      <c r="FZ172" s="49"/>
      <c r="GA172" s="49"/>
      <c r="GB172" s="49"/>
      <c r="GC172" s="49"/>
      <c r="GD172" s="49"/>
      <c r="GE172" s="49"/>
      <c r="GF172" s="49"/>
      <c r="GG172" s="49"/>
      <c r="GH172" s="49"/>
      <c r="GI172" s="49"/>
      <c r="GJ172" s="49"/>
      <c r="GK172" s="49"/>
      <c r="GL172" s="49"/>
      <c r="GM172" s="49"/>
      <c r="GN172" s="49"/>
      <c r="GO172" s="49"/>
      <c r="GP172" s="49"/>
      <c r="GQ172" s="49"/>
      <c r="GR172" s="49"/>
      <c r="GS172" s="49"/>
      <c r="GT172" s="49"/>
      <c r="GU172" s="49"/>
      <c r="GV172" s="49"/>
      <c r="GW172" s="49"/>
      <c r="GX172" s="49"/>
      <c r="GY172" s="49"/>
      <c r="GZ172" s="49"/>
      <c r="HA172" s="49"/>
      <c r="HB172" s="49"/>
      <c r="HC172" s="49"/>
      <c r="HD172" s="49"/>
      <c r="HE172" s="49"/>
      <c r="HF172" s="49"/>
      <c r="HG172" s="49"/>
    </row>
    <row r="173" spans="1:215" s="3" customFormat="1" ht="64.5" customHeight="1">
      <c r="A173" s="27"/>
      <c r="B173" s="31" t="s">
        <v>32</v>
      </c>
      <c r="C173" s="26" t="s">
        <v>710</v>
      </c>
      <c r="D173" s="24" t="s">
        <v>22</v>
      </c>
      <c r="E173" s="24"/>
      <c r="F173" s="26" t="s">
        <v>711</v>
      </c>
      <c r="G173" s="24"/>
      <c r="H173" s="24" t="s">
        <v>96</v>
      </c>
      <c r="I173" s="42">
        <v>15000</v>
      </c>
      <c r="J173" s="26" t="s">
        <v>712</v>
      </c>
      <c r="K173" s="68">
        <v>6000</v>
      </c>
      <c r="L173" s="24" t="s">
        <v>119</v>
      </c>
      <c r="M173" s="25" t="s">
        <v>120</v>
      </c>
      <c r="N173" s="24" t="s">
        <v>713</v>
      </c>
      <c r="O173" s="24" t="s">
        <v>714</v>
      </c>
      <c r="P173" s="24"/>
      <c r="Q173" s="48" t="s">
        <v>23</v>
      </c>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row>
    <row r="174" spans="1:215" s="3" customFormat="1" ht="64.5" customHeight="1">
      <c r="A174" s="27"/>
      <c r="B174" s="31" t="s">
        <v>37</v>
      </c>
      <c r="C174" s="26" t="s">
        <v>715</v>
      </c>
      <c r="D174" s="24" t="s">
        <v>22</v>
      </c>
      <c r="E174" s="24"/>
      <c r="F174" s="26" t="s">
        <v>716</v>
      </c>
      <c r="G174" s="24"/>
      <c r="H174" s="24" t="s">
        <v>96</v>
      </c>
      <c r="I174" s="42">
        <v>10000</v>
      </c>
      <c r="J174" s="26" t="s">
        <v>717</v>
      </c>
      <c r="K174" s="68">
        <v>3000</v>
      </c>
      <c r="L174" s="24" t="s">
        <v>119</v>
      </c>
      <c r="M174" s="25" t="s">
        <v>120</v>
      </c>
      <c r="N174" s="24" t="s">
        <v>713</v>
      </c>
      <c r="O174" s="24" t="s">
        <v>714</v>
      </c>
      <c r="P174" s="24"/>
      <c r="Q174" s="48" t="s">
        <v>23</v>
      </c>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row>
    <row r="175" spans="1:215" s="3" customFormat="1" ht="64.5" customHeight="1">
      <c r="A175" s="27"/>
      <c r="B175" s="31" t="s">
        <v>40</v>
      </c>
      <c r="C175" s="43" t="s">
        <v>718</v>
      </c>
      <c r="D175" s="24" t="s">
        <v>22</v>
      </c>
      <c r="E175" s="24"/>
      <c r="F175" s="26" t="s">
        <v>719</v>
      </c>
      <c r="G175" s="24"/>
      <c r="H175" s="65" t="s">
        <v>96</v>
      </c>
      <c r="I175" s="69">
        <v>82100</v>
      </c>
      <c r="J175" s="26" t="s">
        <v>720</v>
      </c>
      <c r="K175" s="42">
        <v>16000</v>
      </c>
      <c r="L175" s="24" t="s">
        <v>119</v>
      </c>
      <c r="M175" s="25" t="s">
        <v>120</v>
      </c>
      <c r="N175" s="70" t="s">
        <v>160</v>
      </c>
      <c r="O175" s="70" t="s">
        <v>161</v>
      </c>
      <c r="P175" s="24"/>
      <c r="Q175" s="48" t="s">
        <v>23</v>
      </c>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49"/>
      <c r="EU175" s="49"/>
      <c r="EV175" s="49"/>
      <c r="EW175" s="49"/>
      <c r="EX175" s="49"/>
      <c r="EY175" s="49"/>
      <c r="EZ175" s="49"/>
      <c r="FA175" s="49"/>
      <c r="FB175" s="49"/>
      <c r="FC175" s="49"/>
      <c r="FD175" s="49"/>
      <c r="FE175" s="49"/>
      <c r="FF175" s="49"/>
      <c r="FG175" s="49"/>
      <c r="FH175" s="49"/>
      <c r="FI175" s="49"/>
      <c r="FJ175" s="49"/>
      <c r="FK175" s="49"/>
      <c r="FL175" s="49"/>
      <c r="FM175" s="49"/>
      <c r="FN175" s="49"/>
      <c r="FO175" s="49"/>
      <c r="FP175" s="49"/>
      <c r="FQ175" s="49"/>
      <c r="FR175" s="49"/>
      <c r="FS175" s="49"/>
      <c r="FT175" s="49"/>
      <c r="FU175" s="49"/>
      <c r="FV175" s="49"/>
      <c r="FW175" s="49"/>
      <c r="FX175" s="49"/>
      <c r="FY175" s="49"/>
      <c r="FZ175" s="49"/>
      <c r="GA175" s="49"/>
      <c r="GB175" s="49"/>
      <c r="GC175" s="49"/>
      <c r="GD175" s="49"/>
      <c r="GE175" s="49"/>
      <c r="GF175" s="49"/>
      <c r="GG175" s="49"/>
      <c r="GH175" s="49"/>
      <c r="GI175" s="49"/>
      <c r="GJ175" s="49"/>
      <c r="GK175" s="49"/>
      <c r="GL175" s="49"/>
      <c r="GM175" s="49"/>
      <c r="GN175" s="49"/>
      <c r="GO175" s="49"/>
      <c r="GP175" s="49"/>
      <c r="GQ175" s="49"/>
      <c r="GR175" s="49"/>
      <c r="GS175" s="49"/>
      <c r="GT175" s="49"/>
      <c r="GU175" s="49"/>
      <c r="GV175" s="49"/>
      <c r="GW175" s="49"/>
      <c r="GX175" s="49"/>
      <c r="GY175" s="49"/>
      <c r="GZ175" s="49"/>
      <c r="HA175" s="49"/>
      <c r="HB175" s="49"/>
      <c r="HC175" s="49"/>
      <c r="HD175" s="49"/>
      <c r="HE175" s="49"/>
      <c r="HF175" s="49"/>
      <c r="HG175" s="49"/>
    </row>
    <row r="176" spans="1:215" s="3" customFormat="1" ht="69" customHeight="1">
      <c r="A176" s="27">
        <v>97</v>
      </c>
      <c r="B176" s="24">
        <v>4</v>
      </c>
      <c r="C176" s="24" t="s">
        <v>721</v>
      </c>
      <c r="D176" s="24" t="s">
        <v>22</v>
      </c>
      <c r="E176" s="24" t="s">
        <v>23</v>
      </c>
      <c r="F176" s="26" t="s">
        <v>722</v>
      </c>
      <c r="G176" s="24" t="s">
        <v>25</v>
      </c>
      <c r="H176" s="29">
        <v>2022</v>
      </c>
      <c r="I176" s="42">
        <v>30000</v>
      </c>
      <c r="J176" s="26" t="s">
        <v>26</v>
      </c>
      <c r="K176" s="42">
        <v>30000</v>
      </c>
      <c r="L176" s="24" t="s">
        <v>106</v>
      </c>
      <c r="M176" s="24" t="s">
        <v>107</v>
      </c>
      <c r="N176" s="24" t="s">
        <v>414</v>
      </c>
      <c r="O176" s="24" t="s">
        <v>415</v>
      </c>
      <c r="P176" s="24" t="s">
        <v>416</v>
      </c>
      <c r="Q176" s="50" t="s">
        <v>23</v>
      </c>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c r="EX176" s="49"/>
      <c r="EY176" s="49"/>
      <c r="EZ176" s="49"/>
      <c r="FA176" s="49"/>
      <c r="FB176" s="49"/>
      <c r="FC176" s="49"/>
      <c r="FD176" s="49"/>
      <c r="FE176" s="49"/>
      <c r="FF176" s="49"/>
      <c r="FG176" s="49"/>
      <c r="FH176" s="49"/>
      <c r="FI176" s="49"/>
      <c r="FJ176" s="49"/>
      <c r="FK176" s="49"/>
      <c r="FL176" s="49"/>
      <c r="FM176" s="49"/>
      <c r="FN176" s="49"/>
      <c r="FO176" s="49"/>
      <c r="FP176" s="49"/>
      <c r="FQ176" s="49"/>
      <c r="FR176" s="49"/>
      <c r="FS176" s="49"/>
      <c r="FT176" s="49"/>
      <c r="FU176" s="49"/>
      <c r="FV176" s="49"/>
      <c r="FW176" s="49"/>
      <c r="FX176" s="49"/>
      <c r="FY176" s="49"/>
      <c r="FZ176" s="49"/>
      <c r="GA176" s="49"/>
      <c r="GB176" s="49"/>
      <c r="GC176" s="49"/>
      <c r="GD176" s="49"/>
      <c r="GE176" s="49"/>
      <c r="GF176" s="49"/>
      <c r="GG176" s="49"/>
      <c r="GH176" s="49"/>
      <c r="GI176" s="49"/>
      <c r="GJ176" s="49"/>
      <c r="GK176" s="49"/>
      <c r="GL176" s="49"/>
      <c r="GM176" s="49"/>
      <c r="GN176" s="49"/>
      <c r="GO176" s="49"/>
      <c r="GP176" s="49"/>
      <c r="GQ176" s="49"/>
      <c r="GR176" s="49"/>
      <c r="GS176" s="49"/>
      <c r="GT176" s="49"/>
      <c r="GU176" s="49"/>
      <c r="GV176" s="49"/>
      <c r="GW176" s="49"/>
      <c r="GX176" s="49"/>
      <c r="GY176" s="49"/>
      <c r="GZ176" s="49"/>
      <c r="HA176" s="49"/>
      <c r="HB176" s="49"/>
      <c r="HC176" s="49"/>
      <c r="HD176" s="49"/>
      <c r="HE176" s="49"/>
      <c r="HF176" s="49"/>
      <c r="HG176" s="49"/>
    </row>
    <row r="177" spans="1:215" s="3" customFormat="1" ht="69" customHeight="1">
      <c r="A177" s="27">
        <v>98</v>
      </c>
      <c r="B177" s="24">
        <v>5</v>
      </c>
      <c r="C177" s="24" t="s">
        <v>723</v>
      </c>
      <c r="D177" s="24" t="s">
        <v>22</v>
      </c>
      <c r="E177" s="24" t="s">
        <v>74</v>
      </c>
      <c r="F177" s="26" t="s">
        <v>724</v>
      </c>
      <c r="G177" s="24" t="s">
        <v>25</v>
      </c>
      <c r="H177" s="29" t="s">
        <v>96</v>
      </c>
      <c r="I177" s="42">
        <v>470000</v>
      </c>
      <c r="J177" s="26" t="s">
        <v>725</v>
      </c>
      <c r="K177" s="42">
        <v>70000</v>
      </c>
      <c r="L177" s="24" t="s">
        <v>726</v>
      </c>
      <c r="M177" s="24" t="s">
        <v>727</v>
      </c>
      <c r="N177" s="24" t="s">
        <v>728</v>
      </c>
      <c r="O177" s="24" t="s">
        <v>729</v>
      </c>
      <c r="P177" s="24" t="s">
        <v>174</v>
      </c>
      <c r="Q177" s="50" t="s">
        <v>74</v>
      </c>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c r="EX177" s="49"/>
      <c r="EY177" s="49"/>
      <c r="EZ177" s="49"/>
      <c r="FA177" s="49"/>
      <c r="FB177" s="49"/>
      <c r="FC177" s="49"/>
      <c r="FD177" s="49"/>
      <c r="FE177" s="49"/>
      <c r="FF177" s="49"/>
      <c r="FG177" s="49"/>
      <c r="FH177" s="49"/>
      <c r="FI177" s="49"/>
      <c r="FJ177" s="49"/>
      <c r="FK177" s="49"/>
      <c r="FL177" s="49"/>
      <c r="FM177" s="49"/>
      <c r="FN177" s="49"/>
      <c r="FO177" s="49"/>
      <c r="FP177" s="49"/>
      <c r="FQ177" s="49"/>
      <c r="FR177" s="49"/>
      <c r="FS177" s="49"/>
      <c r="FT177" s="49"/>
      <c r="FU177" s="49"/>
      <c r="FV177" s="49"/>
      <c r="FW177" s="49"/>
      <c r="FX177" s="49"/>
      <c r="FY177" s="49"/>
      <c r="FZ177" s="49"/>
      <c r="GA177" s="49"/>
      <c r="GB177" s="49"/>
      <c r="GC177" s="49"/>
      <c r="GD177" s="49"/>
      <c r="GE177" s="49"/>
      <c r="GF177" s="49"/>
      <c r="GG177" s="49"/>
      <c r="GH177" s="49"/>
      <c r="GI177" s="49"/>
      <c r="GJ177" s="49"/>
      <c r="GK177" s="49"/>
      <c r="GL177" s="49"/>
      <c r="GM177" s="49"/>
      <c r="GN177" s="49"/>
      <c r="GO177" s="49"/>
      <c r="GP177" s="49"/>
      <c r="GQ177" s="49"/>
      <c r="GR177" s="49"/>
      <c r="GS177" s="49"/>
      <c r="GT177" s="49"/>
      <c r="GU177" s="49"/>
      <c r="GV177" s="49"/>
      <c r="GW177" s="49"/>
      <c r="GX177" s="49"/>
      <c r="GY177" s="49"/>
      <c r="GZ177" s="49"/>
      <c r="HA177" s="49"/>
      <c r="HB177" s="49"/>
      <c r="HC177" s="49"/>
      <c r="HD177" s="49"/>
      <c r="HE177" s="49"/>
      <c r="HF177" s="49"/>
      <c r="HG177" s="49"/>
    </row>
    <row r="178" spans="1:215" s="3" customFormat="1" ht="48" customHeight="1">
      <c r="A178" s="27"/>
      <c r="B178" s="24" t="s">
        <v>32</v>
      </c>
      <c r="C178" s="24" t="s">
        <v>730</v>
      </c>
      <c r="D178" s="24" t="s">
        <v>22</v>
      </c>
      <c r="E178" s="24"/>
      <c r="F178" s="26" t="s">
        <v>731</v>
      </c>
      <c r="G178" s="24"/>
      <c r="H178" s="29" t="s">
        <v>96</v>
      </c>
      <c r="I178" s="42">
        <v>80000</v>
      </c>
      <c r="J178" s="26" t="s">
        <v>732</v>
      </c>
      <c r="K178" s="42">
        <v>20000</v>
      </c>
      <c r="L178" s="24" t="s">
        <v>733</v>
      </c>
      <c r="M178" s="24" t="s">
        <v>734</v>
      </c>
      <c r="N178" s="24" t="s">
        <v>728</v>
      </c>
      <c r="O178" s="24" t="s">
        <v>729</v>
      </c>
      <c r="P178" s="24"/>
      <c r="Q178" s="50" t="s">
        <v>74</v>
      </c>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49"/>
      <c r="EU178" s="49"/>
      <c r="EV178" s="49"/>
      <c r="EW178" s="49"/>
      <c r="EX178" s="49"/>
      <c r="EY178" s="49"/>
      <c r="EZ178" s="49"/>
      <c r="FA178" s="49"/>
      <c r="FB178" s="49"/>
      <c r="FC178" s="49"/>
      <c r="FD178" s="49"/>
      <c r="FE178" s="49"/>
      <c r="FF178" s="49"/>
      <c r="FG178" s="49"/>
      <c r="FH178" s="49"/>
      <c r="FI178" s="49"/>
      <c r="FJ178" s="49"/>
      <c r="FK178" s="49"/>
      <c r="FL178" s="49"/>
      <c r="FM178" s="49"/>
      <c r="FN178" s="49"/>
      <c r="FO178" s="49"/>
      <c r="FP178" s="49"/>
      <c r="FQ178" s="49"/>
      <c r="FR178" s="49"/>
      <c r="FS178" s="49"/>
      <c r="FT178" s="49"/>
      <c r="FU178" s="49"/>
      <c r="FV178" s="49"/>
      <c r="FW178" s="49"/>
      <c r="FX178" s="49"/>
      <c r="FY178" s="49"/>
      <c r="FZ178" s="49"/>
      <c r="GA178" s="49"/>
      <c r="GB178" s="49"/>
      <c r="GC178" s="49"/>
      <c r="GD178" s="49"/>
      <c r="GE178" s="49"/>
      <c r="GF178" s="49"/>
      <c r="GG178" s="49"/>
      <c r="GH178" s="49"/>
      <c r="GI178" s="49"/>
      <c r="GJ178" s="49"/>
      <c r="GK178" s="49"/>
      <c r="GL178" s="49"/>
      <c r="GM178" s="49"/>
      <c r="GN178" s="49"/>
      <c r="GO178" s="49"/>
      <c r="GP178" s="49"/>
      <c r="GQ178" s="49"/>
      <c r="GR178" s="49"/>
      <c r="GS178" s="49"/>
      <c r="GT178" s="49"/>
      <c r="GU178" s="49"/>
      <c r="GV178" s="49"/>
      <c r="GW178" s="49"/>
      <c r="GX178" s="49"/>
      <c r="GY178" s="49"/>
      <c r="GZ178" s="49"/>
      <c r="HA178" s="49"/>
      <c r="HB178" s="49"/>
      <c r="HC178" s="49"/>
      <c r="HD178" s="49"/>
      <c r="HE178" s="49"/>
      <c r="HF178" s="49"/>
      <c r="HG178" s="49"/>
    </row>
    <row r="179" spans="1:215" s="3" customFormat="1" ht="51.75" customHeight="1">
      <c r="A179" s="27"/>
      <c r="B179" s="24" t="s">
        <v>37</v>
      </c>
      <c r="C179" s="24" t="s">
        <v>735</v>
      </c>
      <c r="D179" s="24" t="s">
        <v>22</v>
      </c>
      <c r="E179" s="24"/>
      <c r="F179" s="26" t="s">
        <v>736</v>
      </c>
      <c r="G179" s="24"/>
      <c r="H179" s="29" t="s">
        <v>101</v>
      </c>
      <c r="I179" s="42">
        <v>50000</v>
      </c>
      <c r="J179" s="26" t="s">
        <v>732</v>
      </c>
      <c r="K179" s="42">
        <v>10000</v>
      </c>
      <c r="L179" s="24" t="s">
        <v>737</v>
      </c>
      <c r="M179" s="24" t="s">
        <v>738</v>
      </c>
      <c r="N179" s="24" t="s">
        <v>728</v>
      </c>
      <c r="O179" s="24" t="s">
        <v>729</v>
      </c>
      <c r="P179" s="24"/>
      <c r="Q179" s="50" t="s">
        <v>74</v>
      </c>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row>
    <row r="180" spans="1:215" s="3" customFormat="1" ht="46.5" customHeight="1">
      <c r="A180" s="27"/>
      <c r="B180" s="24" t="s">
        <v>40</v>
      </c>
      <c r="C180" s="24" t="s">
        <v>739</v>
      </c>
      <c r="D180" s="24" t="s">
        <v>22</v>
      </c>
      <c r="E180" s="24"/>
      <c r="F180" s="26" t="s">
        <v>740</v>
      </c>
      <c r="G180" s="24"/>
      <c r="H180" s="29" t="s">
        <v>96</v>
      </c>
      <c r="I180" s="42">
        <v>40000</v>
      </c>
      <c r="J180" s="26" t="s">
        <v>732</v>
      </c>
      <c r="K180" s="42">
        <v>20000</v>
      </c>
      <c r="L180" s="24" t="s">
        <v>741</v>
      </c>
      <c r="M180" s="24" t="s">
        <v>742</v>
      </c>
      <c r="N180" s="24" t="s">
        <v>728</v>
      </c>
      <c r="O180" s="24" t="s">
        <v>729</v>
      </c>
      <c r="P180" s="24"/>
      <c r="Q180" s="50" t="s">
        <v>74</v>
      </c>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49"/>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49"/>
      <c r="EU180" s="49"/>
      <c r="EV180" s="49"/>
      <c r="EW180" s="49"/>
      <c r="EX180" s="49"/>
      <c r="EY180" s="49"/>
      <c r="EZ180" s="49"/>
      <c r="FA180" s="49"/>
      <c r="FB180" s="49"/>
      <c r="FC180" s="49"/>
      <c r="FD180" s="49"/>
      <c r="FE180" s="49"/>
      <c r="FF180" s="49"/>
      <c r="FG180" s="49"/>
      <c r="FH180" s="49"/>
      <c r="FI180" s="49"/>
      <c r="FJ180" s="49"/>
      <c r="FK180" s="49"/>
      <c r="FL180" s="49"/>
      <c r="FM180" s="49"/>
      <c r="FN180" s="49"/>
      <c r="FO180" s="49"/>
      <c r="FP180" s="49"/>
      <c r="FQ180" s="49"/>
      <c r="FR180" s="49"/>
      <c r="FS180" s="49"/>
      <c r="FT180" s="49"/>
      <c r="FU180" s="49"/>
      <c r="FV180" s="49"/>
      <c r="FW180" s="49"/>
      <c r="FX180" s="49"/>
      <c r="FY180" s="49"/>
      <c r="FZ180" s="49"/>
      <c r="GA180" s="49"/>
      <c r="GB180" s="49"/>
      <c r="GC180" s="49"/>
      <c r="GD180" s="49"/>
      <c r="GE180" s="49"/>
      <c r="GF180" s="49"/>
      <c r="GG180" s="49"/>
      <c r="GH180" s="49"/>
      <c r="GI180" s="49"/>
      <c r="GJ180" s="49"/>
      <c r="GK180" s="49"/>
      <c r="GL180" s="49"/>
      <c r="GM180" s="49"/>
      <c r="GN180" s="49"/>
      <c r="GO180" s="49"/>
      <c r="GP180" s="49"/>
      <c r="GQ180" s="49"/>
      <c r="GR180" s="49"/>
      <c r="GS180" s="49"/>
      <c r="GT180" s="49"/>
      <c r="GU180" s="49"/>
      <c r="GV180" s="49"/>
      <c r="GW180" s="49"/>
      <c r="GX180" s="49"/>
      <c r="GY180" s="49"/>
      <c r="GZ180" s="49"/>
      <c r="HA180" s="49"/>
      <c r="HB180" s="49"/>
      <c r="HC180" s="49"/>
      <c r="HD180" s="49"/>
      <c r="HE180" s="49"/>
      <c r="HF180" s="49"/>
      <c r="HG180" s="49"/>
    </row>
    <row r="181" spans="1:215" s="3" customFormat="1" ht="55.5" customHeight="1">
      <c r="A181" s="27"/>
      <c r="B181" s="24" t="s">
        <v>43</v>
      </c>
      <c r="C181" s="24" t="s">
        <v>743</v>
      </c>
      <c r="D181" s="24" t="s">
        <v>22</v>
      </c>
      <c r="E181" s="24"/>
      <c r="F181" s="26" t="s">
        <v>744</v>
      </c>
      <c r="G181" s="24"/>
      <c r="H181" s="29" t="s">
        <v>96</v>
      </c>
      <c r="I181" s="42">
        <v>300000</v>
      </c>
      <c r="J181" s="26" t="s">
        <v>745</v>
      </c>
      <c r="K181" s="42">
        <v>20000</v>
      </c>
      <c r="L181" s="24" t="s">
        <v>321</v>
      </c>
      <c r="M181" s="24" t="s">
        <v>120</v>
      </c>
      <c r="N181" s="24" t="s">
        <v>728</v>
      </c>
      <c r="O181" s="24" t="s">
        <v>729</v>
      </c>
      <c r="P181" s="24"/>
      <c r="Q181" s="50" t="s">
        <v>74</v>
      </c>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49"/>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49"/>
      <c r="EU181" s="49"/>
      <c r="EV181" s="49"/>
      <c r="EW181" s="49"/>
      <c r="EX181" s="49"/>
      <c r="EY181" s="49"/>
      <c r="EZ181" s="49"/>
      <c r="FA181" s="49"/>
      <c r="FB181" s="49"/>
      <c r="FC181" s="49"/>
      <c r="FD181" s="49"/>
      <c r="FE181" s="49"/>
      <c r="FF181" s="49"/>
      <c r="FG181" s="49"/>
      <c r="FH181" s="49"/>
      <c r="FI181" s="49"/>
      <c r="FJ181" s="49"/>
      <c r="FK181" s="49"/>
      <c r="FL181" s="49"/>
      <c r="FM181" s="49"/>
      <c r="FN181" s="49"/>
      <c r="FO181" s="49"/>
      <c r="FP181" s="49"/>
      <c r="FQ181" s="49"/>
      <c r="FR181" s="49"/>
      <c r="FS181" s="49"/>
      <c r="FT181" s="49"/>
      <c r="FU181" s="49"/>
      <c r="FV181" s="49"/>
      <c r="FW181" s="49"/>
      <c r="FX181" s="49"/>
      <c r="FY181" s="49"/>
      <c r="FZ181" s="49"/>
      <c r="GA181" s="49"/>
      <c r="GB181" s="49"/>
      <c r="GC181" s="49"/>
      <c r="GD181" s="49"/>
      <c r="GE181" s="49"/>
      <c r="GF181" s="49"/>
      <c r="GG181" s="49"/>
      <c r="GH181" s="49"/>
      <c r="GI181" s="49"/>
      <c r="GJ181" s="49"/>
      <c r="GK181" s="49"/>
      <c r="GL181" s="49"/>
      <c r="GM181" s="49"/>
      <c r="GN181" s="49"/>
      <c r="GO181" s="49"/>
      <c r="GP181" s="49"/>
      <c r="GQ181" s="49"/>
      <c r="GR181" s="49"/>
      <c r="GS181" s="49"/>
      <c r="GT181" s="49"/>
      <c r="GU181" s="49"/>
      <c r="GV181" s="49"/>
      <c r="GW181" s="49"/>
      <c r="GX181" s="49"/>
      <c r="GY181" s="49"/>
      <c r="GZ181" s="49"/>
      <c r="HA181" s="49"/>
      <c r="HB181" s="49"/>
      <c r="HC181" s="49"/>
      <c r="HD181" s="49"/>
      <c r="HE181" s="49"/>
      <c r="HF181" s="49"/>
      <c r="HG181" s="49"/>
    </row>
    <row r="182" spans="1:215" s="3" customFormat="1" ht="69" customHeight="1">
      <c r="A182" s="27">
        <v>99</v>
      </c>
      <c r="B182" s="24">
        <v>6</v>
      </c>
      <c r="C182" s="24" t="s">
        <v>746</v>
      </c>
      <c r="D182" s="24" t="s">
        <v>67</v>
      </c>
      <c r="E182" s="24" t="s">
        <v>74</v>
      </c>
      <c r="F182" s="26" t="s">
        <v>747</v>
      </c>
      <c r="G182" s="24" t="s">
        <v>67</v>
      </c>
      <c r="H182" s="29" t="s">
        <v>68</v>
      </c>
      <c r="I182" s="42">
        <v>401200</v>
      </c>
      <c r="J182" s="26" t="s">
        <v>748</v>
      </c>
      <c r="K182" s="42">
        <v>84200</v>
      </c>
      <c r="L182" s="24" t="s">
        <v>749</v>
      </c>
      <c r="M182" s="24"/>
      <c r="N182" s="24" t="s">
        <v>728</v>
      </c>
      <c r="O182" s="24" t="s">
        <v>729</v>
      </c>
      <c r="P182" s="24" t="s">
        <v>174</v>
      </c>
      <c r="Q182" s="50" t="s">
        <v>74</v>
      </c>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49"/>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49"/>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49"/>
      <c r="EU182" s="49"/>
      <c r="EV182" s="49"/>
      <c r="EW182" s="49"/>
      <c r="EX182" s="49"/>
      <c r="EY182" s="49"/>
      <c r="EZ182" s="49"/>
      <c r="FA182" s="49"/>
      <c r="FB182" s="49"/>
      <c r="FC182" s="49"/>
      <c r="FD182" s="49"/>
      <c r="FE182" s="49"/>
      <c r="FF182" s="49"/>
      <c r="FG182" s="49"/>
      <c r="FH182" s="49"/>
      <c r="FI182" s="49"/>
      <c r="FJ182" s="49"/>
      <c r="FK182" s="49"/>
      <c r="FL182" s="49"/>
      <c r="FM182" s="49"/>
      <c r="FN182" s="49"/>
      <c r="FO182" s="49"/>
      <c r="FP182" s="49"/>
      <c r="FQ182" s="49"/>
      <c r="FR182" s="49"/>
      <c r="FS182" s="49"/>
      <c r="FT182" s="49"/>
      <c r="FU182" s="49"/>
      <c r="FV182" s="49"/>
      <c r="FW182" s="49"/>
      <c r="FX182" s="49"/>
      <c r="FY182" s="49"/>
      <c r="FZ182" s="49"/>
      <c r="GA182" s="49"/>
      <c r="GB182" s="49"/>
      <c r="GC182" s="49"/>
      <c r="GD182" s="49"/>
      <c r="GE182" s="49"/>
      <c r="GF182" s="49"/>
      <c r="GG182" s="49"/>
      <c r="GH182" s="49"/>
      <c r="GI182" s="49"/>
      <c r="GJ182" s="49"/>
      <c r="GK182" s="49"/>
      <c r="GL182" s="49"/>
      <c r="GM182" s="49"/>
      <c r="GN182" s="49"/>
      <c r="GO182" s="49"/>
      <c r="GP182" s="49"/>
      <c r="GQ182" s="49"/>
      <c r="GR182" s="49"/>
      <c r="GS182" s="49"/>
      <c r="GT182" s="49"/>
      <c r="GU182" s="49"/>
      <c r="GV182" s="49"/>
      <c r="GW182" s="49"/>
      <c r="GX182" s="49"/>
      <c r="GY182" s="49"/>
      <c r="GZ182" s="49"/>
      <c r="HA182" s="49"/>
      <c r="HB182" s="49"/>
      <c r="HC182" s="49"/>
      <c r="HD182" s="49"/>
      <c r="HE182" s="49"/>
      <c r="HF182" s="49"/>
      <c r="HG182" s="49"/>
    </row>
    <row r="183" spans="1:215" s="3" customFormat="1" ht="55.5" customHeight="1">
      <c r="A183" s="27"/>
      <c r="B183" s="24" t="s">
        <v>32</v>
      </c>
      <c r="C183" s="24" t="s">
        <v>750</v>
      </c>
      <c r="D183" s="24" t="s">
        <v>22</v>
      </c>
      <c r="E183" s="24"/>
      <c r="F183" s="26" t="s">
        <v>751</v>
      </c>
      <c r="G183" s="24"/>
      <c r="H183" s="29" t="s">
        <v>129</v>
      </c>
      <c r="I183" s="42">
        <v>55000</v>
      </c>
      <c r="J183" s="26" t="s">
        <v>752</v>
      </c>
      <c r="K183" s="42">
        <v>20000</v>
      </c>
      <c r="L183" s="24" t="s">
        <v>753</v>
      </c>
      <c r="M183" s="24" t="s">
        <v>754</v>
      </c>
      <c r="N183" s="24" t="s">
        <v>728</v>
      </c>
      <c r="O183" s="24" t="s">
        <v>729</v>
      </c>
      <c r="P183" s="24"/>
      <c r="Q183" s="50" t="s">
        <v>74</v>
      </c>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49"/>
      <c r="HF183" s="49"/>
      <c r="HG183" s="49"/>
    </row>
    <row r="184" spans="1:215" s="3" customFormat="1" ht="54" customHeight="1">
      <c r="A184" s="27"/>
      <c r="B184" s="24" t="s">
        <v>37</v>
      </c>
      <c r="C184" s="24" t="s">
        <v>755</v>
      </c>
      <c r="D184" s="24" t="s">
        <v>22</v>
      </c>
      <c r="E184" s="24"/>
      <c r="F184" s="26" t="s">
        <v>756</v>
      </c>
      <c r="G184" s="24"/>
      <c r="H184" s="29" t="s">
        <v>88</v>
      </c>
      <c r="I184" s="42">
        <v>33200</v>
      </c>
      <c r="J184" s="26" t="s">
        <v>26</v>
      </c>
      <c r="K184" s="42">
        <v>18200</v>
      </c>
      <c r="L184" s="24" t="s">
        <v>757</v>
      </c>
      <c r="M184" s="24" t="s">
        <v>758</v>
      </c>
      <c r="N184" s="24" t="s">
        <v>728</v>
      </c>
      <c r="O184" s="24" t="s">
        <v>729</v>
      </c>
      <c r="P184" s="24"/>
      <c r="Q184" s="50" t="s">
        <v>74</v>
      </c>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49"/>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49"/>
      <c r="EU184" s="49"/>
      <c r="EV184" s="49"/>
      <c r="EW184" s="49"/>
      <c r="EX184" s="49"/>
      <c r="EY184" s="49"/>
      <c r="EZ184" s="49"/>
      <c r="FA184" s="49"/>
      <c r="FB184" s="49"/>
      <c r="FC184" s="49"/>
      <c r="FD184" s="49"/>
      <c r="FE184" s="49"/>
      <c r="FF184" s="49"/>
      <c r="FG184" s="49"/>
      <c r="FH184" s="49"/>
      <c r="FI184" s="49"/>
      <c r="FJ184" s="49"/>
      <c r="FK184" s="49"/>
      <c r="FL184" s="49"/>
      <c r="FM184" s="49"/>
      <c r="FN184" s="49"/>
      <c r="FO184" s="49"/>
      <c r="FP184" s="49"/>
      <c r="FQ184" s="49"/>
      <c r="FR184" s="49"/>
      <c r="FS184" s="49"/>
      <c r="FT184" s="49"/>
      <c r="FU184" s="49"/>
      <c r="FV184" s="49"/>
      <c r="FW184" s="49"/>
      <c r="FX184" s="49"/>
      <c r="FY184" s="49"/>
      <c r="FZ184" s="49"/>
      <c r="GA184" s="49"/>
      <c r="GB184" s="49"/>
      <c r="GC184" s="49"/>
      <c r="GD184" s="49"/>
      <c r="GE184" s="49"/>
      <c r="GF184" s="49"/>
      <c r="GG184" s="49"/>
      <c r="GH184" s="49"/>
      <c r="GI184" s="49"/>
      <c r="GJ184" s="49"/>
      <c r="GK184" s="49"/>
      <c r="GL184" s="49"/>
      <c r="GM184" s="49"/>
      <c r="GN184" s="49"/>
      <c r="GO184" s="49"/>
      <c r="GP184" s="49"/>
      <c r="GQ184" s="49"/>
      <c r="GR184" s="49"/>
      <c r="GS184" s="49"/>
      <c r="GT184" s="49"/>
      <c r="GU184" s="49"/>
      <c r="GV184" s="49"/>
      <c r="GW184" s="49"/>
      <c r="GX184" s="49"/>
      <c r="GY184" s="49"/>
      <c r="GZ184" s="49"/>
      <c r="HA184" s="49"/>
      <c r="HB184" s="49"/>
      <c r="HC184" s="49"/>
      <c r="HD184" s="49"/>
      <c r="HE184" s="49"/>
      <c r="HF184" s="49"/>
      <c r="HG184" s="49"/>
    </row>
    <row r="185" spans="1:215" s="3" customFormat="1" ht="52.5" customHeight="1">
      <c r="A185" s="27"/>
      <c r="B185" s="24" t="s">
        <v>40</v>
      </c>
      <c r="C185" s="24" t="s">
        <v>759</v>
      </c>
      <c r="D185" s="24" t="s">
        <v>22</v>
      </c>
      <c r="E185" s="24"/>
      <c r="F185" s="26" t="s">
        <v>760</v>
      </c>
      <c r="G185" s="24"/>
      <c r="H185" s="29" t="s">
        <v>129</v>
      </c>
      <c r="I185" s="42">
        <v>40000</v>
      </c>
      <c r="J185" s="26" t="s">
        <v>732</v>
      </c>
      <c r="K185" s="42">
        <v>20000</v>
      </c>
      <c r="L185" s="24" t="s">
        <v>761</v>
      </c>
      <c r="M185" s="24" t="s">
        <v>762</v>
      </c>
      <c r="N185" s="24" t="s">
        <v>728</v>
      </c>
      <c r="O185" s="24" t="s">
        <v>729</v>
      </c>
      <c r="P185" s="24"/>
      <c r="Q185" s="50" t="s">
        <v>74</v>
      </c>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49"/>
      <c r="DK185" s="49"/>
      <c r="DL185" s="49"/>
      <c r="DM185" s="49"/>
      <c r="DN185" s="49"/>
      <c r="DO185" s="49"/>
      <c r="DP185" s="49"/>
      <c r="DQ185" s="49"/>
      <c r="DR185" s="49"/>
      <c r="DS185" s="49"/>
      <c r="DT185" s="49"/>
      <c r="DU185" s="49"/>
      <c r="DV185" s="49"/>
      <c r="DW185" s="49"/>
      <c r="DX185" s="49"/>
      <c r="DY185" s="49"/>
      <c r="DZ185" s="49"/>
      <c r="EA185" s="49"/>
      <c r="EB185" s="49"/>
      <c r="EC185" s="49"/>
      <c r="ED185" s="49"/>
      <c r="EE185" s="49"/>
      <c r="EF185" s="49"/>
      <c r="EG185" s="49"/>
      <c r="EH185" s="49"/>
      <c r="EI185" s="49"/>
      <c r="EJ185" s="49"/>
      <c r="EK185" s="49"/>
      <c r="EL185" s="49"/>
      <c r="EM185" s="49"/>
      <c r="EN185" s="49"/>
      <c r="EO185" s="49"/>
      <c r="EP185" s="49"/>
      <c r="EQ185" s="49"/>
      <c r="ER185" s="49"/>
      <c r="ES185" s="49"/>
      <c r="ET185" s="49"/>
      <c r="EU185" s="49"/>
      <c r="EV185" s="49"/>
      <c r="EW185" s="49"/>
      <c r="EX185" s="49"/>
      <c r="EY185" s="49"/>
      <c r="EZ185" s="49"/>
      <c r="FA185" s="49"/>
      <c r="FB185" s="49"/>
      <c r="FC185" s="49"/>
      <c r="FD185" s="49"/>
      <c r="FE185" s="49"/>
      <c r="FF185" s="49"/>
      <c r="FG185" s="49"/>
      <c r="FH185" s="49"/>
      <c r="FI185" s="49"/>
      <c r="FJ185" s="49"/>
      <c r="FK185" s="49"/>
      <c r="FL185" s="49"/>
      <c r="FM185" s="49"/>
      <c r="FN185" s="49"/>
      <c r="FO185" s="49"/>
      <c r="FP185" s="49"/>
      <c r="FQ185" s="49"/>
      <c r="FR185" s="49"/>
      <c r="FS185" s="49"/>
      <c r="FT185" s="49"/>
      <c r="FU185" s="49"/>
      <c r="FV185" s="49"/>
      <c r="FW185" s="49"/>
      <c r="FX185" s="49"/>
      <c r="FY185" s="49"/>
      <c r="FZ185" s="49"/>
      <c r="GA185" s="49"/>
      <c r="GB185" s="49"/>
      <c r="GC185" s="49"/>
      <c r="GD185" s="49"/>
      <c r="GE185" s="49"/>
      <c r="GF185" s="49"/>
      <c r="GG185" s="49"/>
      <c r="GH185" s="49"/>
      <c r="GI185" s="49"/>
      <c r="GJ185" s="49"/>
      <c r="GK185" s="49"/>
      <c r="GL185" s="49"/>
      <c r="GM185" s="49"/>
      <c r="GN185" s="49"/>
      <c r="GO185" s="49"/>
      <c r="GP185" s="49"/>
      <c r="GQ185" s="49"/>
      <c r="GR185" s="49"/>
      <c r="GS185" s="49"/>
      <c r="GT185" s="49"/>
      <c r="GU185" s="49"/>
      <c r="GV185" s="49"/>
      <c r="GW185" s="49"/>
      <c r="GX185" s="49"/>
      <c r="GY185" s="49"/>
      <c r="GZ185" s="49"/>
      <c r="HA185" s="49"/>
      <c r="HB185" s="49"/>
      <c r="HC185" s="49"/>
      <c r="HD185" s="49"/>
      <c r="HE185" s="49"/>
      <c r="HF185" s="49"/>
      <c r="HG185" s="49"/>
    </row>
    <row r="186" spans="1:215" s="3" customFormat="1" ht="48" customHeight="1">
      <c r="A186" s="27"/>
      <c r="B186" s="24" t="s">
        <v>43</v>
      </c>
      <c r="C186" s="24" t="s">
        <v>763</v>
      </c>
      <c r="D186" s="24" t="s">
        <v>22</v>
      </c>
      <c r="E186" s="24"/>
      <c r="F186" s="26" t="s">
        <v>764</v>
      </c>
      <c r="G186" s="24"/>
      <c r="H186" s="29" t="s">
        <v>84</v>
      </c>
      <c r="I186" s="42">
        <v>35000</v>
      </c>
      <c r="J186" s="26" t="s">
        <v>26</v>
      </c>
      <c r="K186" s="42">
        <v>11000</v>
      </c>
      <c r="L186" s="24" t="s">
        <v>765</v>
      </c>
      <c r="M186" s="24" t="s">
        <v>766</v>
      </c>
      <c r="N186" s="24" t="s">
        <v>728</v>
      </c>
      <c r="O186" s="24" t="s">
        <v>729</v>
      </c>
      <c r="P186" s="24"/>
      <c r="Q186" s="50" t="s">
        <v>74</v>
      </c>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c r="DZ186" s="49"/>
      <c r="EA186" s="49"/>
      <c r="EB186" s="49"/>
      <c r="EC186" s="49"/>
      <c r="ED186" s="49"/>
      <c r="EE186" s="49"/>
      <c r="EF186" s="49"/>
      <c r="EG186" s="49"/>
      <c r="EH186" s="49"/>
      <c r="EI186" s="49"/>
      <c r="EJ186" s="49"/>
      <c r="EK186" s="49"/>
      <c r="EL186" s="49"/>
      <c r="EM186" s="49"/>
      <c r="EN186" s="49"/>
      <c r="EO186" s="49"/>
      <c r="EP186" s="49"/>
      <c r="EQ186" s="49"/>
      <c r="ER186" s="49"/>
      <c r="ES186" s="49"/>
      <c r="ET186" s="49"/>
      <c r="EU186" s="49"/>
      <c r="EV186" s="49"/>
      <c r="EW186" s="49"/>
      <c r="EX186" s="49"/>
      <c r="EY186" s="49"/>
      <c r="EZ186" s="49"/>
      <c r="FA186" s="49"/>
      <c r="FB186" s="49"/>
      <c r="FC186" s="49"/>
      <c r="FD186" s="49"/>
      <c r="FE186" s="49"/>
      <c r="FF186" s="49"/>
      <c r="FG186" s="49"/>
      <c r="FH186" s="49"/>
      <c r="FI186" s="49"/>
      <c r="FJ186" s="49"/>
      <c r="FK186" s="49"/>
      <c r="FL186" s="49"/>
      <c r="FM186" s="49"/>
      <c r="FN186" s="49"/>
      <c r="FO186" s="49"/>
      <c r="FP186" s="49"/>
      <c r="FQ186" s="49"/>
      <c r="FR186" s="49"/>
      <c r="FS186" s="49"/>
      <c r="FT186" s="49"/>
      <c r="FU186" s="49"/>
      <c r="FV186" s="49"/>
      <c r="FW186" s="49"/>
      <c r="FX186" s="49"/>
      <c r="FY186" s="49"/>
      <c r="FZ186" s="49"/>
      <c r="GA186" s="49"/>
      <c r="GB186" s="49"/>
      <c r="GC186" s="49"/>
      <c r="GD186" s="49"/>
      <c r="GE186" s="49"/>
      <c r="GF186" s="49"/>
      <c r="GG186" s="49"/>
      <c r="GH186" s="49"/>
      <c r="GI186" s="49"/>
      <c r="GJ186" s="49"/>
      <c r="GK186" s="49"/>
      <c r="GL186" s="49"/>
      <c r="GM186" s="49"/>
      <c r="GN186" s="49"/>
      <c r="GO186" s="49"/>
      <c r="GP186" s="49"/>
      <c r="GQ186" s="49"/>
      <c r="GR186" s="49"/>
      <c r="GS186" s="49"/>
      <c r="GT186" s="49"/>
      <c r="GU186" s="49"/>
      <c r="GV186" s="49"/>
      <c r="GW186" s="49"/>
      <c r="GX186" s="49"/>
      <c r="GY186" s="49"/>
      <c r="GZ186" s="49"/>
      <c r="HA186" s="49"/>
      <c r="HB186" s="49"/>
      <c r="HC186" s="49"/>
      <c r="HD186" s="49"/>
      <c r="HE186" s="49"/>
      <c r="HF186" s="49"/>
      <c r="HG186" s="49"/>
    </row>
    <row r="187" spans="1:215" s="3" customFormat="1" ht="60" customHeight="1">
      <c r="A187" s="27"/>
      <c r="B187" s="24" t="s">
        <v>46</v>
      </c>
      <c r="C187" s="24" t="s">
        <v>767</v>
      </c>
      <c r="D187" s="24" t="s">
        <v>22</v>
      </c>
      <c r="E187" s="24"/>
      <c r="F187" s="26" t="s">
        <v>768</v>
      </c>
      <c r="G187" s="24"/>
      <c r="H187" s="29" t="s">
        <v>345</v>
      </c>
      <c r="I187" s="42">
        <v>60000</v>
      </c>
      <c r="J187" s="26" t="s">
        <v>26</v>
      </c>
      <c r="K187" s="42">
        <v>5000</v>
      </c>
      <c r="L187" s="24" t="s">
        <v>761</v>
      </c>
      <c r="M187" s="24" t="s">
        <v>762</v>
      </c>
      <c r="N187" s="24" t="s">
        <v>728</v>
      </c>
      <c r="O187" s="24" t="s">
        <v>729</v>
      </c>
      <c r="P187" s="24"/>
      <c r="Q187" s="50" t="s">
        <v>74</v>
      </c>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49"/>
      <c r="DL187" s="49"/>
      <c r="DM187" s="49"/>
      <c r="DN187" s="49"/>
      <c r="DO187" s="49"/>
      <c r="DP187" s="49"/>
      <c r="DQ187" s="49"/>
      <c r="DR187" s="49"/>
      <c r="DS187" s="49"/>
      <c r="DT187" s="49"/>
      <c r="DU187" s="49"/>
      <c r="DV187" s="49"/>
      <c r="DW187" s="49"/>
      <c r="DX187" s="49"/>
      <c r="DY187" s="49"/>
      <c r="DZ187" s="49"/>
      <c r="EA187" s="49"/>
      <c r="EB187" s="49"/>
      <c r="EC187" s="49"/>
      <c r="ED187" s="49"/>
      <c r="EE187" s="49"/>
      <c r="EF187" s="49"/>
      <c r="EG187" s="49"/>
      <c r="EH187" s="49"/>
      <c r="EI187" s="49"/>
      <c r="EJ187" s="49"/>
      <c r="EK187" s="49"/>
      <c r="EL187" s="49"/>
      <c r="EM187" s="49"/>
      <c r="EN187" s="49"/>
      <c r="EO187" s="49"/>
      <c r="EP187" s="49"/>
      <c r="EQ187" s="49"/>
      <c r="ER187" s="49"/>
      <c r="ES187" s="49"/>
      <c r="ET187" s="49"/>
      <c r="EU187" s="49"/>
      <c r="EV187" s="49"/>
      <c r="EW187" s="49"/>
      <c r="EX187" s="49"/>
      <c r="EY187" s="49"/>
      <c r="EZ187" s="49"/>
      <c r="FA187" s="49"/>
      <c r="FB187" s="49"/>
      <c r="FC187" s="49"/>
      <c r="FD187" s="49"/>
      <c r="FE187" s="49"/>
      <c r="FF187" s="49"/>
      <c r="FG187" s="49"/>
      <c r="FH187" s="49"/>
      <c r="FI187" s="49"/>
      <c r="FJ187" s="49"/>
      <c r="FK187" s="49"/>
      <c r="FL187" s="49"/>
      <c r="FM187" s="49"/>
      <c r="FN187" s="49"/>
      <c r="FO187" s="49"/>
      <c r="FP187" s="49"/>
      <c r="FQ187" s="49"/>
      <c r="FR187" s="49"/>
      <c r="FS187" s="49"/>
      <c r="FT187" s="49"/>
      <c r="FU187" s="49"/>
      <c r="FV187" s="49"/>
      <c r="FW187" s="49"/>
      <c r="FX187" s="49"/>
      <c r="FY187" s="49"/>
      <c r="FZ187" s="49"/>
      <c r="GA187" s="49"/>
      <c r="GB187" s="49"/>
      <c r="GC187" s="49"/>
      <c r="GD187" s="49"/>
      <c r="GE187" s="49"/>
      <c r="GF187" s="49"/>
      <c r="GG187" s="49"/>
      <c r="GH187" s="49"/>
      <c r="GI187" s="49"/>
      <c r="GJ187" s="49"/>
      <c r="GK187" s="49"/>
      <c r="GL187" s="49"/>
      <c r="GM187" s="49"/>
      <c r="GN187" s="49"/>
      <c r="GO187" s="49"/>
      <c r="GP187" s="49"/>
      <c r="GQ187" s="49"/>
      <c r="GR187" s="49"/>
      <c r="GS187" s="49"/>
      <c r="GT187" s="49"/>
      <c r="GU187" s="49"/>
      <c r="GV187" s="49"/>
      <c r="GW187" s="49"/>
      <c r="GX187" s="49"/>
      <c r="GY187" s="49"/>
      <c r="GZ187" s="49"/>
      <c r="HA187" s="49"/>
      <c r="HB187" s="49"/>
      <c r="HC187" s="49"/>
      <c r="HD187" s="49"/>
      <c r="HE187" s="49"/>
      <c r="HF187" s="49"/>
      <c r="HG187" s="49"/>
    </row>
    <row r="188" spans="1:215" s="3" customFormat="1" ht="55.5" customHeight="1">
      <c r="A188" s="27"/>
      <c r="B188" s="24" t="s">
        <v>49</v>
      </c>
      <c r="C188" s="24" t="s">
        <v>769</v>
      </c>
      <c r="D188" s="24" t="s">
        <v>22</v>
      </c>
      <c r="E188" s="24"/>
      <c r="F188" s="26" t="s">
        <v>770</v>
      </c>
      <c r="G188" s="24"/>
      <c r="H188" s="29" t="s">
        <v>345</v>
      </c>
      <c r="I188" s="42">
        <v>40000</v>
      </c>
      <c r="J188" s="26" t="s">
        <v>26</v>
      </c>
      <c r="K188" s="42">
        <v>5000</v>
      </c>
      <c r="L188" s="24" t="s">
        <v>771</v>
      </c>
      <c r="M188" s="24" t="s">
        <v>772</v>
      </c>
      <c r="N188" s="24" t="s">
        <v>728</v>
      </c>
      <c r="O188" s="24" t="s">
        <v>729</v>
      </c>
      <c r="P188" s="24"/>
      <c r="Q188" s="50" t="s">
        <v>74</v>
      </c>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49"/>
      <c r="EU188" s="49"/>
      <c r="EV188" s="49"/>
      <c r="EW188" s="49"/>
      <c r="EX188" s="49"/>
      <c r="EY188" s="49"/>
      <c r="EZ188" s="49"/>
      <c r="FA188" s="49"/>
      <c r="FB188" s="49"/>
      <c r="FC188" s="49"/>
      <c r="FD188" s="49"/>
      <c r="FE188" s="49"/>
      <c r="FF188" s="49"/>
      <c r="FG188" s="49"/>
      <c r="FH188" s="49"/>
      <c r="FI188" s="49"/>
      <c r="FJ188" s="49"/>
      <c r="FK188" s="49"/>
      <c r="FL188" s="49"/>
      <c r="FM188" s="49"/>
      <c r="FN188" s="49"/>
      <c r="FO188" s="49"/>
      <c r="FP188" s="49"/>
      <c r="FQ188" s="49"/>
      <c r="FR188" s="49"/>
      <c r="FS188" s="49"/>
      <c r="FT188" s="49"/>
      <c r="FU188" s="49"/>
      <c r="FV188" s="49"/>
      <c r="FW188" s="49"/>
      <c r="FX188" s="49"/>
      <c r="FY188" s="49"/>
      <c r="FZ188" s="49"/>
      <c r="GA188" s="49"/>
      <c r="GB188" s="49"/>
      <c r="GC188" s="49"/>
      <c r="GD188" s="49"/>
      <c r="GE188" s="49"/>
      <c r="GF188" s="49"/>
      <c r="GG188" s="49"/>
      <c r="GH188" s="49"/>
      <c r="GI188" s="49"/>
      <c r="GJ188" s="49"/>
      <c r="GK188" s="49"/>
      <c r="GL188" s="49"/>
      <c r="GM188" s="49"/>
      <c r="GN188" s="49"/>
      <c r="GO188" s="49"/>
      <c r="GP188" s="49"/>
      <c r="GQ188" s="49"/>
      <c r="GR188" s="49"/>
      <c r="GS188" s="49"/>
      <c r="GT188" s="49"/>
      <c r="GU188" s="49"/>
      <c r="GV188" s="49"/>
      <c r="GW188" s="49"/>
      <c r="GX188" s="49"/>
      <c r="GY188" s="49"/>
      <c r="GZ188" s="49"/>
      <c r="HA188" s="49"/>
      <c r="HB188" s="49"/>
      <c r="HC188" s="49"/>
      <c r="HD188" s="49"/>
      <c r="HE188" s="49"/>
      <c r="HF188" s="49"/>
      <c r="HG188" s="49"/>
    </row>
    <row r="189" spans="1:215" s="3" customFormat="1" ht="47.25" customHeight="1">
      <c r="A189" s="27"/>
      <c r="B189" s="24" t="s">
        <v>52</v>
      </c>
      <c r="C189" s="24" t="s">
        <v>773</v>
      </c>
      <c r="D189" s="24" t="s">
        <v>22</v>
      </c>
      <c r="E189" s="24"/>
      <c r="F189" s="26" t="s">
        <v>774</v>
      </c>
      <c r="G189" s="24"/>
      <c r="H189" s="29" t="s">
        <v>345</v>
      </c>
      <c r="I189" s="42">
        <v>138000</v>
      </c>
      <c r="J189" s="26" t="s">
        <v>26</v>
      </c>
      <c r="K189" s="42">
        <v>5000</v>
      </c>
      <c r="L189" s="24" t="s">
        <v>775</v>
      </c>
      <c r="M189" s="24" t="s">
        <v>776</v>
      </c>
      <c r="N189" s="24" t="s">
        <v>728</v>
      </c>
      <c r="O189" s="24" t="s">
        <v>729</v>
      </c>
      <c r="P189" s="24"/>
      <c r="Q189" s="50" t="s">
        <v>74</v>
      </c>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c r="DK189" s="49"/>
      <c r="DL189" s="49"/>
      <c r="DM189" s="49"/>
      <c r="DN189" s="49"/>
      <c r="DO189" s="49"/>
      <c r="DP189" s="49"/>
      <c r="DQ189" s="49"/>
      <c r="DR189" s="49"/>
      <c r="DS189" s="49"/>
      <c r="DT189" s="49"/>
      <c r="DU189" s="49"/>
      <c r="DV189" s="49"/>
      <c r="DW189" s="49"/>
      <c r="DX189" s="49"/>
      <c r="DY189" s="49"/>
      <c r="DZ189" s="49"/>
      <c r="EA189" s="49"/>
      <c r="EB189" s="49"/>
      <c r="EC189" s="49"/>
      <c r="ED189" s="49"/>
      <c r="EE189" s="49"/>
      <c r="EF189" s="49"/>
      <c r="EG189" s="49"/>
      <c r="EH189" s="49"/>
      <c r="EI189" s="49"/>
      <c r="EJ189" s="49"/>
      <c r="EK189" s="49"/>
      <c r="EL189" s="49"/>
      <c r="EM189" s="49"/>
      <c r="EN189" s="49"/>
      <c r="EO189" s="49"/>
      <c r="EP189" s="49"/>
      <c r="EQ189" s="49"/>
      <c r="ER189" s="49"/>
      <c r="ES189" s="49"/>
      <c r="ET189" s="49"/>
      <c r="EU189" s="49"/>
      <c r="EV189" s="49"/>
      <c r="EW189" s="49"/>
      <c r="EX189" s="49"/>
      <c r="EY189" s="49"/>
      <c r="EZ189" s="49"/>
      <c r="FA189" s="49"/>
      <c r="FB189" s="49"/>
      <c r="FC189" s="49"/>
      <c r="FD189" s="49"/>
      <c r="FE189" s="49"/>
      <c r="FF189" s="49"/>
      <c r="FG189" s="49"/>
      <c r="FH189" s="49"/>
      <c r="FI189" s="49"/>
      <c r="FJ189" s="49"/>
      <c r="FK189" s="49"/>
      <c r="FL189" s="49"/>
      <c r="FM189" s="49"/>
      <c r="FN189" s="49"/>
      <c r="FO189" s="49"/>
      <c r="FP189" s="49"/>
      <c r="FQ189" s="49"/>
      <c r="FR189" s="49"/>
      <c r="FS189" s="49"/>
      <c r="FT189" s="49"/>
      <c r="FU189" s="49"/>
      <c r="FV189" s="49"/>
      <c r="FW189" s="49"/>
      <c r="FX189" s="49"/>
      <c r="FY189" s="49"/>
      <c r="FZ189" s="49"/>
      <c r="GA189" s="49"/>
      <c r="GB189" s="49"/>
      <c r="GC189" s="49"/>
      <c r="GD189" s="49"/>
      <c r="GE189" s="49"/>
      <c r="GF189" s="49"/>
      <c r="GG189" s="49"/>
      <c r="GH189" s="49"/>
      <c r="GI189" s="49"/>
      <c r="GJ189" s="49"/>
      <c r="GK189" s="49"/>
      <c r="GL189" s="49"/>
      <c r="GM189" s="49"/>
      <c r="GN189" s="49"/>
      <c r="GO189" s="49"/>
      <c r="GP189" s="49"/>
      <c r="GQ189" s="49"/>
      <c r="GR189" s="49"/>
      <c r="GS189" s="49"/>
      <c r="GT189" s="49"/>
      <c r="GU189" s="49"/>
      <c r="GV189" s="49"/>
      <c r="GW189" s="49"/>
      <c r="GX189" s="49"/>
      <c r="GY189" s="49"/>
      <c r="GZ189" s="49"/>
      <c r="HA189" s="49"/>
      <c r="HB189" s="49"/>
      <c r="HC189" s="49"/>
      <c r="HD189" s="49"/>
      <c r="HE189" s="49"/>
      <c r="HF189" s="49"/>
      <c r="HG189" s="49"/>
    </row>
    <row r="190" spans="1:215" s="3" customFormat="1" ht="52.5" customHeight="1">
      <c r="A190" s="27">
        <v>100</v>
      </c>
      <c r="B190" s="24">
        <v>7</v>
      </c>
      <c r="C190" s="24" t="s">
        <v>777</v>
      </c>
      <c r="D190" s="24" t="s">
        <v>22</v>
      </c>
      <c r="E190" s="24" t="s">
        <v>74</v>
      </c>
      <c r="F190" s="26" t="s">
        <v>778</v>
      </c>
      <c r="G190" s="24" t="s">
        <v>25</v>
      </c>
      <c r="H190" s="29" t="s">
        <v>356</v>
      </c>
      <c r="I190" s="42">
        <v>2450</v>
      </c>
      <c r="J190" s="26" t="s">
        <v>26</v>
      </c>
      <c r="K190" s="42">
        <v>2450</v>
      </c>
      <c r="L190" s="24" t="s">
        <v>779</v>
      </c>
      <c r="M190" s="24" t="s">
        <v>780</v>
      </c>
      <c r="N190" s="24" t="s">
        <v>378</v>
      </c>
      <c r="O190" s="24" t="s">
        <v>379</v>
      </c>
      <c r="P190" s="24" t="s">
        <v>72</v>
      </c>
      <c r="Q190" s="50" t="s">
        <v>74</v>
      </c>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c r="DK190" s="49"/>
      <c r="DL190" s="49"/>
      <c r="DM190" s="49"/>
      <c r="DN190" s="49"/>
      <c r="DO190" s="49"/>
      <c r="DP190" s="49"/>
      <c r="DQ190" s="49"/>
      <c r="DR190" s="49"/>
      <c r="DS190" s="49"/>
      <c r="DT190" s="49"/>
      <c r="DU190" s="49"/>
      <c r="DV190" s="49"/>
      <c r="DW190" s="49"/>
      <c r="DX190" s="49"/>
      <c r="DY190" s="49"/>
      <c r="DZ190" s="49"/>
      <c r="EA190" s="49"/>
      <c r="EB190" s="49"/>
      <c r="EC190" s="49"/>
      <c r="ED190" s="49"/>
      <c r="EE190" s="49"/>
      <c r="EF190" s="49"/>
      <c r="EG190" s="49"/>
      <c r="EH190" s="49"/>
      <c r="EI190" s="49"/>
      <c r="EJ190" s="49"/>
      <c r="EK190" s="49"/>
      <c r="EL190" s="49"/>
      <c r="EM190" s="49"/>
      <c r="EN190" s="49"/>
      <c r="EO190" s="49"/>
      <c r="EP190" s="49"/>
      <c r="EQ190" s="49"/>
      <c r="ER190" s="49"/>
      <c r="ES190" s="49"/>
      <c r="ET190" s="49"/>
      <c r="EU190" s="49"/>
      <c r="EV190" s="49"/>
      <c r="EW190" s="49"/>
      <c r="EX190" s="49"/>
      <c r="EY190" s="49"/>
      <c r="EZ190" s="49"/>
      <c r="FA190" s="49"/>
      <c r="FB190" s="49"/>
      <c r="FC190" s="49"/>
      <c r="FD190" s="49"/>
      <c r="FE190" s="49"/>
      <c r="FF190" s="49"/>
      <c r="FG190" s="49"/>
      <c r="FH190" s="49"/>
      <c r="FI190" s="49"/>
      <c r="FJ190" s="49"/>
      <c r="FK190" s="49"/>
      <c r="FL190" s="49"/>
      <c r="FM190" s="49"/>
      <c r="FN190" s="49"/>
      <c r="FO190" s="49"/>
      <c r="FP190" s="49"/>
      <c r="FQ190" s="49"/>
      <c r="FR190" s="49"/>
      <c r="FS190" s="49"/>
      <c r="FT190" s="49"/>
      <c r="FU190" s="49"/>
      <c r="FV190" s="49"/>
      <c r="FW190" s="49"/>
      <c r="FX190" s="49"/>
      <c r="FY190" s="49"/>
      <c r="FZ190" s="49"/>
      <c r="GA190" s="49"/>
      <c r="GB190" s="49"/>
      <c r="GC190" s="49"/>
      <c r="GD190" s="49"/>
      <c r="GE190" s="49"/>
      <c r="GF190" s="49"/>
      <c r="GG190" s="49"/>
      <c r="GH190" s="49"/>
      <c r="GI190" s="49"/>
      <c r="GJ190" s="49"/>
      <c r="GK190" s="49"/>
      <c r="GL190" s="49"/>
      <c r="GM190" s="49"/>
      <c r="GN190" s="49"/>
      <c r="GO190" s="49"/>
      <c r="GP190" s="49"/>
      <c r="GQ190" s="49"/>
      <c r="GR190" s="49"/>
      <c r="GS190" s="49"/>
      <c r="GT190" s="49"/>
      <c r="GU190" s="49"/>
      <c r="GV190" s="49"/>
      <c r="GW190" s="49"/>
      <c r="GX190" s="49"/>
      <c r="GY190" s="49"/>
      <c r="GZ190" s="49"/>
      <c r="HA190" s="49"/>
      <c r="HB190" s="49"/>
      <c r="HC190" s="49"/>
      <c r="HD190" s="49"/>
      <c r="HE190" s="49"/>
      <c r="HF190" s="49"/>
      <c r="HG190" s="49"/>
    </row>
    <row r="191" spans="1:17" s="3" customFormat="1" ht="137.25" customHeight="1">
      <c r="A191" s="27">
        <v>101</v>
      </c>
      <c r="B191" s="24">
        <v>8</v>
      </c>
      <c r="C191" s="26" t="s">
        <v>781</v>
      </c>
      <c r="D191" s="24" t="s">
        <v>782</v>
      </c>
      <c r="E191" s="24" t="s">
        <v>74</v>
      </c>
      <c r="F191" s="26" t="s">
        <v>783</v>
      </c>
      <c r="G191" s="24" t="s">
        <v>67</v>
      </c>
      <c r="H191" s="24" t="s">
        <v>129</v>
      </c>
      <c r="I191" s="42">
        <v>17200</v>
      </c>
      <c r="J191" s="26" t="s">
        <v>784</v>
      </c>
      <c r="K191" s="42">
        <v>5000</v>
      </c>
      <c r="L191" s="24" t="s">
        <v>785</v>
      </c>
      <c r="M191" s="24" t="s">
        <v>786</v>
      </c>
      <c r="N191" s="24" t="s">
        <v>787</v>
      </c>
      <c r="O191" s="24" t="s">
        <v>788</v>
      </c>
      <c r="P191" s="24" t="s">
        <v>416</v>
      </c>
      <c r="Q191" s="52" t="s">
        <v>74</v>
      </c>
    </row>
    <row r="192" spans="1:17" s="3" customFormat="1" ht="90" customHeight="1">
      <c r="A192" s="27">
        <v>102</v>
      </c>
      <c r="B192" s="24">
        <v>9</v>
      </c>
      <c r="C192" s="26" t="s">
        <v>789</v>
      </c>
      <c r="D192" s="24" t="s">
        <v>782</v>
      </c>
      <c r="E192" s="24" t="s">
        <v>74</v>
      </c>
      <c r="F192" s="26" t="s">
        <v>790</v>
      </c>
      <c r="G192" s="24" t="s">
        <v>67</v>
      </c>
      <c r="H192" s="24" t="s">
        <v>129</v>
      </c>
      <c r="I192" s="42">
        <v>3100</v>
      </c>
      <c r="J192" s="26" t="s">
        <v>791</v>
      </c>
      <c r="K192" s="42">
        <v>1500</v>
      </c>
      <c r="L192" s="24" t="s">
        <v>785</v>
      </c>
      <c r="M192" s="24" t="s">
        <v>786</v>
      </c>
      <c r="N192" s="24" t="s">
        <v>787</v>
      </c>
      <c r="O192" s="24" t="s">
        <v>788</v>
      </c>
      <c r="P192" s="24" t="s">
        <v>416</v>
      </c>
      <c r="Q192" s="52" t="s">
        <v>74</v>
      </c>
    </row>
    <row r="193" spans="1:17" s="3" customFormat="1" ht="68.25" customHeight="1">
      <c r="A193" s="27">
        <v>103</v>
      </c>
      <c r="B193" s="24">
        <v>10</v>
      </c>
      <c r="C193" s="26" t="s">
        <v>792</v>
      </c>
      <c r="D193" s="24" t="s">
        <v>99</v>
      </c>
      <c r="E193" s="24" t="s">
        <v>74</v>
      </c>
      <c r="F193" s="26" t="s">
        <v>793</v>
      </c>
      <c r="G193" s="24" t="s">
        <v>25</v>
      </c>
      <c r="H193" s="24" t="s">
        <v>88</v>
      </c>
      <c r="I193" s="42">
        <v>1100</v>
      </c>
      <c r="J193" s="26" t="s">
        <v>26</v>
      </c>
      <c r="K193" s="42">
        <v>1000</v>
      </c>
      <c r="L193" s="24" t="s">
        <v>119</v>
      </c>
      <c r="M193" s="24" t="s">
        <v>120</v>
      </c>
      <c r="N193" s="25" t="s">
        <v>414</v>
      </c>
      <c r="O193" s="25" t="s">
        <v>415</v>
      </c>
      <c r="P193" s="24" t="s">
        <v>416</v>
      </c>
      <c r="Q193" s="53" t="s">
        <v>74</v>
      </c>
    </row>
    <row r="194" spans="1:215" s="3" customFormat="1" ht="24.75" customHeight="1">
      <c r="A194" s="25"/>
      <c r="B194" s="24" t="str">
        <f>"(四)旅游开发("&amp;SUBTOTAL(3,E195:E201)&amp;"个)"</f>
        <v>(四)旅游开发(7个)</v>
      </c>
      <c r="C194" s="26"/>
      <c r="D194" s="24" t="s">
        <v>20</v>
      </c>
      <c r="E194" s="24"/>
      <c r="F194" s="26" t="s">
        <v>20</v>
      </c>
      <c r="G194" s="24" t="s">
        <v>20</v>
      </c>
      <c r="H194" s="24"/>
      <c r="I194" s="42">
        <f>SUBTOTAL(9,I195:I201)</f>
        <v>1324500</v>
      </c>
      <c r="J194" s="26" t="s">
        <v>20</v>
      </c>
      <c r="K194" s="42">
        <f>SUBTOTAL(9,K195:K201)</f>
        <v>124000</v>
      </c>
      <c r="L194" s="24" t="s">
        <v>20</v>
      </c>
      <c r="M194" s="24" t="s">
        <v>20</v>
      </c>
      <c r="N194" s="24" t="s">
        <v>20</v>
      </c>
      <c r="O194" s="24" t="s">
        <v>20</v>
      </c>
      <c r="P194" s="24"/>
      <c r="Q194" s="48"/>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49"/>
      <c r="CN194" s="49"/>
      <c r="CO194" s="49"/>
      <c r="CP194" s="49"/>
      <c r="CQ194" s="49"/>
      <c r="CR194" s="49"/>
      <c r="CS194" s="49"/>
      <c r="CT194" s="49"/>
      <c r="CU194" s="49"/>
      <c r="CV194" s="49"/>
      <c r="CW194" s="49"/>
      <c r="CX194" s="49"/>
      <c r="CY194" s="49"/>
      <c r="CZ194" s="49"/>
      <c r="DA194" s="49"/>
      <c r="DB194" s="49"/>
      <c r="DC194" s="49"/>
      <c r="DD194" s="49"/>
      <c r="DE194" s="49"/>
      <c r="DF194" s="49"/>
      <c r="DG194" s="49"/>
      <c r="DH194" s="49"/>
      <c r="DI194" s="49"/>
      <c r="DJ194" s="49"/>
      <c r="DK194" s="49"/>
      <c r="DL194" s="49"/>
      <c r="DM194" s="49"/>
      <c r="DN194" s="49"/>
      <c r="DO194" s="49"/>
      <c r="DP194" s="49"/>
      <c r="DQ194" s="49"/>
      <c r="DR194" s="49"/>
      <c r="DS194" s="49"/>
      <c r="DT194" s="49"/>
      <c r="DU194" s="49"/>
      <c r="DV194" s="49"/>
      <c r="DW194" s="49"/>
      <c r="DX194" s="49"/>
      <c r="DY194" s="49"/>
      <c r="DZ194" s="49"/>
      <c r="EA194" s="49"/>
      <c r="EB194" s="49"/>
      <c r="EC194" s="49"/>
      <c r="ED194" s="49"/>
      <c r="EE194" s="49"/>
      <c r="EF194" s="49"/>
      <c r="EG194" s="49"/>
      <c r="EH194" s="49"/>
      <c r="EI194" s="49"/>
      <c r="EJ194" s="49"/>
      <c r="EK194" s="49"/>
      <c r="EL194" s="49"/>
      <c r="EM194" s="49"/>
      <c r="EN194" s="49"/>
      <c r="EO194" s="49"/>
      <c r="EP194" s="49"/>
      <c r="EQ194" s="49"/>
      <c r="ER194" s="49"/>
      <c r="ES194" s="49"/>
      <c r="ET194" s="49"/>
      <c r="EU194" s="49"/>
      <c r="EV194" s="49"/>
      <c r="EW194" s="49"/>
      <c r="EX194" s="49"/>
      <c r="EY194" s="49"/>
      <c r="EZ194" s="49"/>
      <c r="FA194" s="49"/>
      <c r="FB194" s="49"/>
      <c r="FC194" s="49"/>
      <c r="FD194" s="49"/>
      <c r="FE194" s="49"/>
      <c r="FF194" s="49"/>
      <c r="FG194" s="49"/>
      <c r="FH194" s="49"/>
      <c r="FI194" s="49"/>
      <c r="FJ194" s="49"/>
      <c r="FK194" s="49"/>
      <c r="FL194" s="49"/>
      <c r="FM194" s="49"/>
      <c r="FN194" s="49"/>
      <c r="FO194" s="49"/>
      <c r="FP194" s="49"/>
      <c r="FQ194" s="49"/>
      <c r="FR194" s="49"/>
      <c r="FS194" s="49"/>
      <c r="FT194" s="49"/>
      <c r="FU194" s="49"/>
      <c r="FV194" s="49"/>
      <c r="FW194" s="49"/>
      <c r="FX194" s="49"/>
      <c r="FY194" s="49"/>
      <c r="FZ194" s="49"/>
      <c r="GA194" s="49"/>
      <c r="GB194" s="49"/>
      <c r="GC194" s="49"/>
      <c r="GD194" s="49"/>
      <c r="GE194" s="49"/>
      <c r="GF194" s="49"/>
      <c r="GG194" s="49"/>
      <c r="GH194" s="49"/>
      <c r="GI194" s="49"/>
      <c r="GJ194" s="49"/>
      <c r="GK194" s="49"/>
      <c r="GL194" s="49"/>
      <c r="GM194" s="49"/>
      <c r="GN194" s="49"/>
      <c r="GO194" s="49"/>
      <c r="GP194" s="49"/>
      <c r="GQ194" s="49"/>
      <c r="GR194" s="49"/>
      <c r="GS194" s="49"/>
      <c r="GT194" s="49"/>
      <c r="GU194" s="49"/>
      <c r="GV194" s="49"/>
      <c r="GW194" s="49"/>
      <c r="GX194" s="49"/>
      <c r="GY194" s="49"/>
      <c r="GZ194" s="49"/>
      <c r="HA194" s="49"/>
      <c r="HB194" s="49"/>
      <c r="HC194" s="49"/>
      <c r="HD194" s="49"/>
      <c r="HE194" s="49"/>
      <c r="HF194" s="49"/>
      <c r="HG194" s="49"/>
    </row>
    <row r="195" spans="1:215" s="3" customFormat="1" ht="90.75" customHeight="1">
      <c r="A195" s="27">
        <v>104</v>
      </c>
      <c r="B195" s="24">
        <v>1</v>
      </c>
      <c r="C195" s="24" t="s">
        <v>794</v>
      </c>
      <c r="D195" s="24" t="s">
        <v>22</v>
      </c>
      <c r="E195" s="29" t="s">
        <v>23</v>
      </c>
      <c r="F195" s="43" t="s">
        <v>795</v>
      </c>
      <c r="G195" s="29" t="s">
        <v>67</v>
      </c>
      <c r="H195" s="24" t="s">
        <v>796</v>
      </c>
      <c r="I195" s="42">
        <v>1000000</v>
      </c>
      <c r="J195" s="43" t="s">
        <v>797</v>
      </c>
      <c r="K195" s="42">
        <v>50000</v>
      </c>
      <c r="L195" s="29" t="s">
        <v>798</v>
      </c>
      <c r="M195" s="29" t="s">
        <v>799</v>
      </c>
      <c r="N195" s="29" t="s">
        <v>800</v>
      </c>
      <c r="O195" s="29" t="s">
        <v>456</v>
      </c>
      <c r="P195" s="29" t="s">
        <v>456</v>
      </c>
      <c r="Q195" s="50" t="s">
        <v>23</v>
      </c>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49"/>
      <c r="CN195" s="49"/>
      <c r="CO195" s="49"/>
      <c r="CP195" s="49"/>
      <c r="CQ195" s="49"/>
      <c r="CR195" s="49"/>
      <c r="CS195" s="49"/>
      <c r="CT195" s="49"/>
      <c r="CU195" s="49"/>
      <c r="CV195" s="49"/>
      <c r="CW195" s="49"/>
      <c r="CX195" s="49"/>
      <c r="CY195" s="49"/>
      <c r="CZ195" s="49"/>
      <c r="DA195" s="49"/>
      <c r="DB195" s="49"/>
      <c r="DC195" s="49"/>
      <c r="DD195" s="49"/>
      <c r="DE195" s="49"/>
      <c r="DF195" s="49"/>
      <c r="DG195" s="49"/>
      <c r="DH195" s="49"/>
      <c r="DI195" s="49"/>
      <c r="DJ195" s="49"/>
      <c r="DK195" s="49"/>
      <c r="DL195" s="49"/>
      <c r="DM195" s="49"/>
      <c r="DN195" s="49"/>
      <c r="DO195" s="49"/>
      <c r="DP195" s="49"/>
      <c r="DQ195" s="49"/>
      <c r="DR195" s="49"/>
      <c r="DS195" s="49"/>
      <c r="DT195" s="49"/>
      <c r="DU195" s="49"/>
      <c r="DV195" s="49"/>
      <c r="DW195" s="49"/>
      <c r="DX195" s="49"/>
      <c r="DY195" s="49"/>
      <c r="DZ195" s="49"/>
      <c r="EA195" s="49"/>
      <c r="EB195" s="49"/>
      <c r="EC195" s="49"/>
      <c r="ED195" s="49"/>
      <c r="EE195" s="49"/>
      <c r="EF195" s="49"/>
      <c r="EG195" s="49"/>
      <c r="EH195" s="49"/>
      <c r="EI195" s="49"/>
      <c r="EJ195" s="49"/>
      <c r="EK195" s="49"/>
      <c r="EL195" s="49"/>
      <c r="EM195" s="49"/>
      <c r="EN195" s="49"/>
      <c r="EO195" s="49"/>
      <c r="EP195" s="49"/>
      <c r="EQ195" s="49"/>
      <c r="ER195" s="49"/>
      <c r="ES195" s="49"/>
      <c r="ET195" s="49"/>
      <c r="EU195" s="49"/>
      <c r="EV195" s="49"/>
      <c r="EW195" s="49"/>
      <c r="EX195" s="49"/>
      <c r="EY195" s="49"/>
      <c r="EZ195" s="49"/>
      <c r="FA195" s="49"/>
      <c r="FB195" s="49"/>
      <c r="FC195" s="49"/>
      <c r="FD195" s="49"/>
      <c r="FE195" s="49"/>
      <c r="FF195" s="49"/>
      <c r="FG195" s="49"/>
      <c r="FH195" s="49"/>
      <c r="FI195" s="49"/>
      <c r="FJ195" s="49"/>
      <c r="FK195" s="49"/>
      <c r="FL195" s="49"/>
      <c r="FM195" s="49"/>
      <c r="FN195" s="49"/>
      <c r="FO195" s="49"/>
      <c r="FP195" s="49"/>
      <c r="FQ195" s="49"/>
      <c r="FR195" s="49"/>
      <c r="FS195" s="49"/>
      <c r="FT195" s="49"/>
      <c r="FU195" s="49"/>
      <c r="FV195" s="49"/>
      <c r="FW195" s="49"/>
      <c r="FX195" s="49"/>
      <c r="FY195" s="49"/>
      <c r="FZ195" s="49"/>
      <c r="GA195" s="49"/>
      <c r="GB195" s="49"/>
      <c r="GC195" s="49"/>
      <c r="GD195" s="49"/>
      <c r="GE195" s="49"/>
      <c r="GF195" s="49"/>
      <c r="GG195" s="49"/>
      <c r="GH195" s="49"/>
      <c r="GI195" s="49"/>
      <c r="GJ195" s="49"/>
      <c r="GK195" s="49"/>
      <c r="GL195" s="49"/>
      <c r="GM195" s="49"/>
      <c r="GN195" s="49"/>
      <c r="GO195" s="49"/>
      <c r="GP195" s="49"/>
      <c r="GQ195" s="49"/>
      <c r="GR195" s="49"/>
      <c r="GS195" s="49"/>
      <c r="GT195" s="49"/>
      <c r="GU195" s="49"/>
      <c r="GV195" s="49"/>
      <c r="GW195" s="49"/>
      <c r="GX195" s="49"/>
      <c r="GY195" s="49"/>
      <c r="GZ195" s="49"/>
      <c r="HA195" s="49"/>
      <c r="HB195" s="49"/>
      <c r="HC195" s="49"/>
      <c r="HD195" s="49"/>
      <c r="HE195" s="49"/>
      <c r="HF195" s="49"/>
      <c r="HG195" s="49"/>
    </row>
    <row r="196" spans="1:215" s="3" customFormat="1" ht="51" customHeight="1">
      <c r="A196" s="27">
        <v>105</v>
      </c>
      <c r="B196" s="24">
        <v>2</v>
      </c>
      <c r="C196" s="24" t="s">
        <v>801</v>
      </c>
      <c r="D196" s="24" t="s">
        <v>22</v>
      </c>
      <c r="E196" s="24" t="s">
        <v>23</v>
      </c>
      <c r="F196" s="30" t="s">
        <v>802</v>
      </c>
      <c r="G196" s="24" t="s">
        <v>25</v>
      </c>
      <c r="H196" s="24" t="s">
        <v>96</v>
      </c>
      <c r="I196" s="42">
        <v>80000</v>
      </c>
      <c r="J196" s="26" t="s">
        <v>803</v>
      </c>
      <c r="K196" s="42">
        <v>20000</v>
      </c>
      <c r="L196" s="29" t="s">
        <v>179</v>
      </c>
      <c r="M196" s="24" t="s">
        <v>180</v>
      </c>
      <c r="N196" s="24" t="s">
        <v>160</v>
      </c>
      <c r="O196" s="24" t="s">
        <v>161</v>
      </c>
      <c r="P196" s="29" t="s">
        <v>174</v>
      </c>
      <c r="Q196" s="50" t="s">
        <v>23</v>
      </c>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49"/>
      <c r="CN196" s="49"/>
      <c r="CO196" s="49"/>
      <c r="CP196" s="49"/>
      <c r="CQ196" s="49"/>
      <c r="CR196" s="49"/>
      <c r="CS196" s="49"/>
      <c r="CT196" s="49"/>
      <c r="CU196" s="49"/>
      <c r="CV196" s="49"/>
      <c r="CW196" s="49"/>
      <c r="CX196" s="49"/>
      <c r="CY196" s="49"/>
      <c r="CZ196" s="49"/>
      <c r="DA196" s="49"/>
      <c r="DB196" s="49"/>
      <c r="DC196" s="49"/>
      <c r="DD196" s="49"/>
      <c r="DE196" s="49"/>
      <c r="DF196" s="49"/>
      <c r="DG196" s="49"/>
      <c r="DH196" s="49"/>
      <c r="DI196" s="49"/>
      <c r="DJ196" s="49"/>
      <c r="DK196" s="49"/>
      <c r="DL196" s="49"/>
      <c r="DM196" s="49"/>
      <c r="DN196" s="49"/>
      <c r="DO196" s="49"/>
      <c r="DP196" s="49"/>
      <c r="DQ196" s="49"/>
      <c r="DR196" s="49"/>
      <c r="DS196" s="49"/>
      <c r="DT196" s="49"/>
      <c r="DU196" s="49"/>
      <c r="DV196" s="49"/>
      <c r="DW196" s="49"/>
      <c r="DX196" s="49"/>
      <c r="DY196" s="49"/>
      <c r="DZ196" s="49"/>
      <c r="EA196" s="49"/>
      <c r="EB196" s="49"/>
      <c r="EC196" s="49"/>
      <c r="ED196" s="49"/>
      <c r="EE196" s="49"/>
      <c r="EF196" s="49"/>
      <c r="EG196" s="49"/>
      <c r="EH196" s="49"/>
      <c r="EI196" s="49"/>
      <c r="EJ196" s="49"/>
      <c r="EK196" s="49"/>
      <c r="EL196" s="49"/>
      <c r="EM196" s="49"/>
      <c r="EN196" s="49"/>
      <c r="EO196" s="49"/>
      <c r="EP196" s="49"/>
      <c r="EQ196" s="49"/>
      <c r="ER196" s="49"/>
      <c r="ES196" s="49"/>
      <c r="ET196" s="49"/>
      <c r="EU196" s="49"/>
      <c r="EV196" s="49"/>
      <c r="EW196" s="49"/>
      <c r="EX196" s="49"/>
      <c r="EY196" s="49"/>
      <c r="EZ196" s="49"/>
      <c r="FA196" s="49"/>
      <c r="FB196" s="49"/>
      <c r="FC196" s="49"/>
      <c r="FD196" s="49"/>
      <c r="FE196" s="49"/>
      <c r="FF196" s="49"/>
      <c r="FG196" s="49"/>
      <c r="FH196" s="49"/>
      <c r="FI196" s="49"/>
      <c r="FJ196" s="49"/>
      <c r="FK196" s="49"/>
      <c r="FL196" s="49"/>
      <c r="FM196" s="49"/>
      <c r="FN196" s="49"/>
      <c r="FO196" s="49"/>
      <c r="FP196" s="49"/>
      <c r="FQ196" s="49"/>
      <c r="FR196" s="49"/>
      <c r="FS196" s="49"/>
      <c r="FT196" s="49"/>
      <c r="FU196" s="49"/>
      <c r="FV196" s="49"/>
      <c r="FW196" s="49"/>
      <c r="FX196" s="49"/>
      <c r="FY196" s="49"/>
      <c r="FZ196" s="49"/>
      <c r="GA196" s="49"/>
      <c r="GB196" s="49"/>
      <c r="GC196" s="49"/>
      <c r="GD196" s="49"/>
      <c r="GE196" s="49"/>
      <c r="GF196" s="49"/>
      <c r="GG196" s="49"/>
      <c r="GH196" s="49"/>
      <c r="GI196" s="49"/>
      <c r="GJ196" s="49"/>
      <c r="GK196" s="49"/>
      <c r="GL196" s="49"/>
      <c r="GM196" s="49"/>
      <c r="GN196" s="49"/>
      <c r="GO196" s="49"/>
      <c r="GP196" s="49"/>
      <c r="GQ196" s="49"/>
      <c r="GR196" s="49"/>
      <c r="GS196" s="49"/>
      <c r="GT196" s="49"/>
      <c r="GU196" s="49"/>
      <c r="GV196" s="49"/>
      <c r="GW196" s="49"/>
      <c r="GX196" s="49"/>
      <c r="GY196" s="49"/>
      <c r="GZ196" s="49"/>
      <c r="HA196" s="49"/>
      <c r="HB196" s="49"/>
      <c r="HC196" s="49"/>
      <c r="HD196" s="49"/>
      <c r="HE196" s="49"/>
      <c r="HF196" s="49"/>
      <c r="HG196" s="49"/>
    </row>
    <row r="197" spans="1:215" s="3" customFormat="1" ht="96.75" customHeight="1">
      <c r="A197" s="27">
        <v>106</v>
      </c>
      <c r="B197" s="24">
        <v>3</v>
      </c>
      <c r="C197" s="24" t="s">
        <v>804</v>
      </c>
      <c r="D197" s="24" t="s">
        <v>22</v>
      </c>
      <c r="E197" s="24" t="s">
        <v>23</v>
      </c>
      <c r="F197" s="30" t="s">
        <v>805</v>
      </c>
      <c r="G197" s="24" t="s">
        <v>25</v>
      </c>
      <c r="H197" s="24" t="s">
        <v>101</v>
      </c>
      <c r="I197" s="42">
        <v>50000</v>
      </c>
      <c r="J197" s="26" t="s">
        <v>806</v>
      </c>
      <c r="K197" s="42">
        <v>15000</v>
      </c>
      <c r="L197" s="29" t="s">
        <v>807</v>
      </c>
      <c r="M197" s="24" t="s">
        <v>808</v>
      </c>
      <c r="N197" s="24" t="s">
        <v>809</v>
      </c>
      <c r="O197" s="24" t="s">
        <v>810</v>
      </c>
      <c r="P197" s="29" t="s">
        <v>810</v>
      </c>
      <c r="Q197" s="50" t="s">
        <v>23</v>
      </c>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49"/>
      <c r="CN197" s="49"/>
      <c r="CO197" s="49"/>
      <c r="CP197" s="49"/>
      <c r="CQ197" s="49"/>
      <c r="CR197" s="49"/>
      <c r="CS197" s="49"/>
      <c r="CT197" s="49"/>
      <c r="CU197" s="49"/>
      <c r="CV197" s="49"/>
      <c r="CW197" s="49"/>
      <c r="CX197" s="49"/>
      <c r="CY197" s="49"/>
      <c r="CZ197" s="49"/>
      <c r="DA197" s="49"/>
      <c r="DB197" s="49"/>
      <c r="DC197" s="49"/>
      <c r="DD197" s="49"/>
      <c r="DE197" s="49"/>
      <c r="DF197" s="49"/>
      <c r="DG197" s="49"/>
      <c r="DH197" s="49"/>
      <c r="DI197" s="49"/>
      <c r="DJ197" s="49"/>
      <c r="DK197" s="49"/>
      <c r="DL197" s="49"/>
      <c r="DM197" s="49"/>
      <c r="DN197" s="49"/>
      <c r="DO197" s="49"/>
      <c r="DP197" s="49"/>
      <c r="DQ197" s="49"/>
      <c r="DR197" s="49"/>
      <c r="DS197" s="49"/>
      <c r="DT197" s="49"/>
      <c r="DU197" s="49"/>
      <c r="DV197" s="49"/>
      <c r="DW197" s="49"/>
      <c r="DX197" s="49"/>
      <c r="DY197" s="49"/>
      <c r="DZ197" s="49"/>
      <c r="EA197" s="49"/>
      <c r="EB197" s="49"/>
      <c r="EC197" s="49"/>
      <c r="ED197" s="49"/>
      <c r="EE197" s="49"/>
      <c r="EF197" s="49"/>
      <c r="EG197" s="49"/>
      <c r="EH197" s="49"/>
      <c r="EI197" s="49"/>
      <c r="EJ197" s="49"/>
      <c r="EK197" s="49"/>
      <c r="EL197" s="49"/>
      <c r="EM197" s="49"/>
      <c r="EN197" s="49"/>
      <c r="EO197" s="49"/>
      <c r="EP197" s="49"/>
      <c r="EQ197" s="49"/>
      <c r="ER197" s="49"/>
      <c r="ES197" s="49"/>
      <c r="ET197" s="49"/>
      <c r="EU197" s="49"/>
      <c r="EV197" s="49"/>
      <c r="EW197" s="49"/>
      <c r="EX197" s="49"/>
      <c r="EY197" s="49"/>
      <c r="EZ197" s="49"/>
      <c r="FA197" s="49"/>
      <c r="FB197" s="49"/>
      <c r="FC197" s="49"/>
      <c r="FD197" s="49"/>
      <c r="FE197" s="49"/>
      <c r="FF197" s="49"/>
      <c r="FG197" s="49"/>
      <c r="FH197" s="49"/>
      <c r="FI197" s="49"/>
      <c r="FJ197" s="49"/>
      <c r="FK197" s="49"/>
      <c r="FL197" s="49"/>
      <c r="FM197" s="49"/>
      <c r="FN197" s="49"/>
      <c r="FO197" s="49"/>
      <c r="FP197" s="49"/>
      <c r="FQ197" s="49"/>
      <c r="FR197" s="49"/>
      <c r="FS197" s="49"/>
      <c r="FT197" s="49"/>
      <c r="FU197" s="49"/>
      <c r="FV197" s="49"/>
      <c r="FW197" s="49"/>
      <c r="FX197" s="49"/>
      <c r="FY197" s="49"/>
      <c r="FZ197" s="49"/>
      <c r="GA197" s="49"/>
      <c r="GB197" s="49"/>
      <c r="GC197" s="49"/>
      <c r="GD197" s="49"/>
      <c r="GE197" s="49"/>
      <c r="GF197" s="49"/>
      <c r="GG197" s="49"/>
      <c r="GH197" s="49"/>
      <c r="GI197" s="49"/>
      <c r="GJ197" s="49"/>
      <c r="GK197" s="49"/>
      <c r="GL197" s="49"/>
      <c r="GM197" s="49"/>
      <c r="GN197" s="49"/>
      <c r="GO197" s="49"/>
      <c r="GP197" s="49"/>
      <c r="GQ197" s="49"/>
      <c r="GR197" s="49"/>
      <c r="GS197" s="49"/>
      <c r="GT197" s="49"/>
      <c r="GU197" s="49"/>
      <c r="GV197" s="49"/>
      <c r="GW197" s="49"/>
      <c r="GX197" s="49"/>
      <c r="GY197" s="49"/>
      <c r="GZ197" s="49"/>
      <c r="HA197" s="49"/>
      <c r="HB197" s="49"/>
      <c r="HC197" s="49"/>
      <c r="HD197" s="49"/>
      <c r="HE197" s="49"/>
      <c r="HF197" s="49"/>
      <c r="HG197" s="49"/>
    </row>
    <row r="198" spans="1:215" s="3" customFormat="1" ht="99.75" customHeight="1">
      <c r="A198" s="27">
        <v>107</v>
      </c>
      <c r="B198" s="24">
        <v>4</v>
      </c>
      <c r="C198" s="24" t="s">
        <v>811</v>
      </c>
      <c r="D198" s="24" t="s">
        <v>22</v>
      </c>
      <c r="E198" s="24" t="s">
        <v>23</v>
      </c>
      <c r="F198" s="26" t="s">
        <v>812</v>
      </c>
      <c r="G198" s="29" t="s">
        <v>25</v>
      </c>
      <c r="H198" s="24" t="s">
        <v>104</v>
      </c>
      <c r="I198" s="42">
        <v>90000</v>
      </c>
      <c r="J198" s="26" t="s">
        <v>813</v>
      </c>
      <c r="K198" s="42">
        <v>15000</v>
      </c>
      <c r="L198" s="29" t="s">
        <v>106</v>
      </c>
      <c r="M198" s="29" t="s">
        <v>107</v>
      </c>
      <c r="N198" s="29" t="s">
        <v>814</v>
      </c>
      <c r="O198" s="29" t="s">
        <v>815</v>
      </c>
      <c r="P198" s="29" t="s">
        <v>317</v>
      </c>
      <c r="Q198" s="59" t="s">
        <v>23</v>
      </c>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c r="BV198" s="49"/>
      <c r="BW198" s="49"/>
      <c r="BX198" s="49"/>
      <c r="BY198" s="49"/>
      <c r="BZ198" s="49"/>
      <c r="CA198" s="49"/>
      <c r="CB198" s="49"/>
      <c r="CC198" s="49"/>
      <c r="CD198" s="49"/>
      <c r="CE198" s="49"/>
      <c r="CF198" s="49"/>
      <c r="CG198" s="49"/>
      <c r="CH198" s="49"/>
      <c r="CI198" s="49"/>
      <c r="CJ198" s="49"/>
      <c r="CK198" s="49"/>
      <c r="CL198" s="49"/>
      <c r="CM198" s="49"/>
      <c r="CN198" s="49"/>
      <c r="CO198" s="49"/>
      <c r="CP198" s="49"/>
      <c r="CQ198" s="49"/>
      <c r="CR198" s="49"/>
      <c r="CS198" s="49"/>
      <c r="CT198" s="49"/>
      <c r="CU198" s="49"/>
      <c r="CV198" s="49"/>
      <c r="CW198" s="49"/>
      <c r="CX198" s="49"/>
      <c r="CY198" s="49"/>
      <c r="CZ198" s="49"/>
      <c r="DA198" s="49"/>
      <c r="DB198" s="49"/>
      <c r="DC198" s="49"/>
      <c r="DD198" s="49"/>
      <c r="DE198" s="49"/>
      <c r="DF198" s="49"/>
      <c r="DG198" s="49"/>
      <c r="DH198" s="49"/>
      <c r="DI198" s="49"/>
      <c r="DJ198" s="49"/>
      <c r="DK198" s="49"/>
      <c r="DL198" s="49"/>
      <c r="DM198" s="49"/>
      <c r="DN198" s="49"/>
      <c r="DO198" s="49"/>
      <c r="DP198" s="49"/>
      <c r="DQ198" s="49"/>
      <c r="DR198" s="49"/>
      <c r="DS198" s="49"/>
      <c r="DT198" s="49"/>
      <c r="DU198" s="49"/>
      <c r="DV198" s="49"/>
      <c r="DW198" s="49"/>
      <c r="DX198" s="49"/>
      <c r="DY198" s="49"/>
      <c r="DZ198" s="49"/>
      <c r="EA198" s="49"/>
      <c r="EB198" s="49"/>
      <c r="EC198" s="49"/>
      <c r="ED198" s="49"/>
      <c r="EE198" s="49"/>
      <c r="EF198" s="49"/>
      <c r="EG198" s="49"/>
      <c r="EH198" s="49"/>
      <c r="EI198" s="49"/>
      <c r="EJ198" s="49"/>
      <c r="EK198" s="49"/>
      <c r="EL198" s="49"/>
      <c r="EM198" s="49"/>
      <c r="EN198" s="49"/>
      <c r="EO198" s="49"/>
      <c r="EP198" s="49"/>
      <c r="EQ198" s="49"/>
      <c r="ER198" s="49"/>
      <c r="ES198" s="49"/>
      <c r="ET198" s="49"/>
      <c r="EU198" s="49"/>
      <c r="EV198" s="49"/>
      <c r="EW198" s="49"/>
      <c r="EX198" s="49"/>
      <c r="EY198" s="49"/>
      <c r="EZ198" s="49"/>
      <c r="FA198" s="49"/>
      <c r="FB198" s="49"/>
      <c r="FC198" s="49"/>
      <c r="FD198" s="49"/>
      <c r="FE198" s="49"/>
      <c r="FF198" s="49"/>
      <c r="FG198" s="49"/>
      <c r="FH198" s="49"/>
      <c r="FI198" s="49"/>
      <c r="FJ198" s="49"/>
      <c r="FK198" s="49"/>
      <c r="FL198" s="49"/>
      <c r="FM198" s="49"/>
      <c r="FN198" s="49"/>
      <c r="FO198" s="49"/>
      <c r="FP198" s="49"/>
      <c r="FQ198" s="49"/>
      <c r="FR198" s="49"/>
      <c r="FS198" s="49"/>
      <c r="FT198" s="49"/>
      <c r="FU198" s="49"/>
      <c r="FV198" s="49"/>
      <c r="FW198" s="49"/>
      <c r="FX198" s="49"/>
      <c r="FY198" s="49"/>
      <c r="FZ198" s="49"/>
      <c r="GA198" s="49"/>
      <c r="GB198" s="49"/>
      <c r="GC198" s="49"/>
      <c r="GD198" s="49"/>
      <c r="GE198" s="49"/>
      <c r="GF198" s="49"/>
      <c r="GG198" s="49"/>
      <c r="GH198" s="49"/>
      <c r="GI198" s="49"/>
      <c r="GJ198" s="49"/>
      <c r="GK198" s="49"/>
      <c r="GL198" s="49"/>
      <c r="GM198" s="49"/>
      <c r="GN198" s="49"/>
      <c r="GO198" s="49"/>
      <c r="GP198" s="49"/>
      <c r="GQ198" s="49"/>
      <c r="GR198" s="49"/>
      <c r="GS198" s="49"/>
      <c r="GT198" s="49"/>
      <c r="GU198" s="49"/>
      <c r="GV198" s="49"/>
      <c r="GW198" s="49"/>
      <c r="GX198" s="49"/>
      <c r="GY198" s="49"/>
      <c r="GZ198" s="49"/>
      <c r="HA198" s="49"/>
      <c r="HB198" s="49"/>
      <c r="HC198" s="49"/>
      <c r="HD198" s="49"/>
      <c r="HE198" s="49"/>
      <c r="HF198" s="49"/>
      <c r="HG198" s="49"/>
    </row>
    <row r="199" spans="1:17" s="3" customFormat="1" ht="197.25" customHeight="1">
      <c r="A199" s="27">
        <v>108</v>
      </c>
      <c r="B199" s="24">
        <v>5</v>
      </c>
      <c r="C199" s="24" t="s">
        <v>816</v>
      </c>
      <c r="D199" s="24" t="s">
        <v>22</v>
      </c>
      <c r="E199" s="24" t="s">
        <v>23</v>
      </c>
      <c r="F199" s="26" t="s">
        <v>817</v>
      </c>
      <c r="G199" s="24" t="s">
        <v>25</v>
      </c>
      <c r="H199" s="24" t="s">
        <v>96</v>
      </c>
      <c r="I199" s="42">
        <v>100000</v>
      </c>
      <c r="J199" s="58" t="s">
        <v>818</v>
      </c>
      <c r="K199" s="42">
        <v>20000</v>
      </c>
      <c r="L199" s="24" t="s">
        <v>819</v>
      </c>
      <c r="M199" s="24" t="s">
        <v>820</v>
      </c>
      <c r="N199" s="29" t="s">
        <v>814</v>
      </c>
      <c r="O199" s="29" t="s">
        <v>815</v>
      </c>
      <c r="P199" s="24" t="s">
        <v>821</v>
      </c>
      <c r="Q199" s="73" t="s">
        <v>23</v>
      </c>
    </row>
    <row r="200" spans="1:17" s="3" customFormat="1" ht="100.5" customHeight="1">
      <c r="A200" s="27">
        <v>109</v>
      </c>
      <c r="B200" s="24">
        <v>6</v>
      </c>
      <c r="C200" s="24" t="s">
        <v>822</v>
      </c>
      <c r="D200" s="24" t="s">
        <v>22</v>
      </c>
      <c r="E200" s="24" t="s">
        <v>74</v>
      </c>
      <c r="F200" s="26" t="s">
        <v>823</v>
      </c>
      <c r="G200" s="24" t="s">
        <v>67</v>
      </c>
      <c r="H200" s="24" t="s">
        <v>88</v>
      </c>
      <c r="I200" s="42">
        <v>3000</v>
      </c>
      <c r="J200" s="58" t="s">
        <v>26</v>
      </c>
      <c r="K200" s="42">
        <v>3000</v>
      </c>
      <c r="L200" s="24" t="s">
        <v>814</v>
      </c>
      <c r="M200" s="24" t="s">
        <v>815</v>
      </c>
      <c r="N200" s="29" t="s">
        <v>814</v>
      </c>
      <c r="O200" s="29" t="s">
        <v>815</v>
      </c>
      <c r="P200" s="24" t="s">
        <v>821</v>
      </c>
      <c r="Q200" s="73" t="s">
        <v>74</v>
      </c>
    </row>
    <row r="201" spans="1:17" s="3" customFormat="1" ht="79.5" customHeight="1">
      <c r="A201" s="27">
        <v>110</v>
      </c>
      <c r="B201" s="24">
        <v>7</v>
      </c>
      <c r="C201" s="26" t="s">
        <v>824</v>
      </c>
      <c r="D201" s="24" t="s">
        <v>22</v>
      </c>
      <c r="E201" s="24" t="s">
        <v>74</v>
      </c>
      <c r="F201" s="26" t="s">
        <v>825</v>
      </c>
      <c r="G201" s="24" t="s">
        <v>67</v>
      </c>
      <c r="H201" s="24" t="s">
        <v>117</v>
      </c>
      <c r="I201" s="42">
        <v>1500</v>
      </c>
      <c r="J201" s="26" t="s">
        <v>826</v>
      </c>
      <c r="K201" s="42">
        <v>1000</v>
      </c>
      <c r="L201" s="24" t="s">
        <v>827</v>
      </c>
      <c r="M201" s="24" t="s">
        <v>828</v>
      </c>
      <c r="N201" s="24" t="s">
        <v>503</v>
      </c>
      <c r="O201" s="24" t="s">
        <v>504</v>
      </c>
      <c r="P201" s="24" t="s">
        <v>505</v>
      </c>
      <c r="Q201" s="52" t="s">
        <v>74</v>
      </c>
    </row>
    <row r="202" spans="1:215" s="3" customFormat="1" ht="24.75" customHeight="1">
      <c r="A202" s="25"/>
      <c r="B202" s="24" t="str">
        <f>"(五)能源("&amp;SUBTOTAL(3,E203:E205)&amp;"个)"</f>
        <v>(五)能源(3个)</v>
      </c>
      <c r="C202" s="26"/>
      <c r="D202" s="24" t="s">
        <v>20</v>
      </c>
      <c r="E202" s="24"/>
      <c r="F202" s="26" t="s">
        <v>20</v>
      </c>
      <c r="G202" s="24" t="s">
        <v>20</v>
      </c>
      <c r="H202" s="24"/>
      <c r="I202" s="42">
        <f>SUBTOTAL(9,I203:I205)</f>
        <v>28500</v>
      </c>
      <c r="J202" s="26" t="s">
        <v>20</v>
      </c>
      <c r="K202" s="42">
        <f>SUBTOTAL(9,K203:K205)</f>
        <v>24500</v>
      </c>
      <c r="L202" s="24" t="s">
        <v>20</v>
      </c>
      <c r="M202" s="24" t="s">
        <v>20</v>
      </c>
      <c r="N202" s="24" t="s">
        <v>20</v>
      </c>
      <c r="O202" s="24" t="s">
        <v>20</v>
      </c>
      <c r="P202" s="24"/>
      <c r="Q202" s="48"/>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49"/>
      <c r="DL202" s="49"/>
      <c r="DM202" s="49"/>
      <c r="DN202" s="49"/>
      <c r="DO202" s="49"/>
      <c r="DP202" s="49"/>
      <c r="DQ202" s="49"/>
      <c r="DR202" s="49"/>
      <c r="DS202" s="49"/>
      <c r="DT202" s="49"/>
      <c r="DU202" s="49"/>
      <c r="DV202" s="49"/>
      <c r="DW202" s="49"/>
      <c r="DX202" s="49"/>
      <c r="DY202" s="49"/>
      <c r="DZ202" s="49"/>
      <c r="EA202" s="49"/>
      <c r="EB202" s="49"/>
      <c r="EC202" s="49"/>
      <c r="ED202" s="49"/>
      <c r="EE202" s="49"/>
      <c r="EF202" s="49"/>
      <c r="EG202" s="49"/>
      <c r="EH202" s="49"/>
      <c r="EI202" s="49"/>
      <c r="EJ202" s="49"/>
      <c r="EK202" s="49"/>
      <c r="EL202" s="49"/>
      <c r="EM202" s="49"/>
      <c r="EN202" s="49"/>
      <c r="EO202" s="49"/>
      <c r="EP202" s="49"/>
      <c r="EQ202" s="49"/>
      <c r="ER202" s="49"/>
      <c r="ES202" s="49"/>
      <c r="ET202" s="49"/>
      <c r="EU202" s="49"/>
      <c r="EV202" s="49"/>
      <c r="EW202" s="49"/>
      <c r="EX202" s="49"/>
      <c r="EY202" s="49"/>
      <c r="EZ202" s="49"/>
      <c r="FA202" s="49"/>
      <c r="FB202" s="49"/>
      <c r="FC202" s="49"/>
      <c r="FD202" s="49"/>
      <c r="FE202" s="49"/>
      <c r="FF202" s="49"/>
      <c r="FG202" s="49"/>
      <c r="FH202" s="49"/>
      <c r="FI202" s="49"/>
      <c r="FJ202" s="49"/>
      <c r="FK202" s="49"/>
      <c r="FL202" s="49"/>
      <c r="FM202" s="49"/>
      <c r="FN202" s="49"/>
      <c r="FO202" s="49"/>
      <c r="FP202" s="49"/>
      <c r="FQ202" s="49"/>
      <c r="FR202" s="49"/>
      <c r="FS202" s="49"/>
      <c r="FT202" s="49"/>
      <c r="FU202" s="49"/>
      <c r="FV202" s="49"/>
      <c r="FW202" s="49"/>
      <c r="FX202" s="49"/>
      <c r="FY202" s="49"/>
      <c r="FZ202" s="49"/>
      <c r="GA202" s="49"/>
      <c r="GB202" s="49"/>
      <c r="GC202" s="49"/>
      <c r="GD202" s="49"/>
      <c r="GE202" s="49"/>
      <c r="GF202" s="49"/>
      <c r="GG202" s="49"/>
      <c r="GH202" s="49"/>
      <c r="GI202" s="49"/>
      <c r="GJ202" s="49"/>
      <c r="GK202" s="49"/>
      <c r="GL202" s="49"/>
      <c r="GM202" s="49"/>
      <c r="GN202" s="49"/>
      <c r="GO202" s="49"/>
      <c r="GP202" s="49"/>
      <c r="GQ202" s="49"/>
      <c r="GR202" s="49"/>
      <c r="GS202" s="49"/>
      <c r="GT202" s="49"/>
      <c r="GU202" s="49"/>
      <c r="GV202" s="49"/>
      <c r="GW202" s="49"/>
      <c r="GX202" s="49"/>
      <c r="GY202" s="49"/>
      <c r="GZ202" s="49"/>
      <c r="HA202" s="49"/>
      <c r="HB202" s="49"/>
      <c r="HC202" s="49"/>
      <c r="HD202" s="49"/>
      <c r="HE202" s="49"/>
      <c r="HF202" s="49"/>
      <c r="HG202" s="49"/>
    </row>
    <row r="203" spans="1:17" s="3" customFormat="1" ht="60" customHeight="1">
      <c r="A203" s="27">
        <v>111</v>
      </c>
      <c r="B203" s="24">
        <v>1</v>
      </c>
      <c r="C203" s="26" t="s">
        <v>829</v>
      </c>
      <c r="D203" s="24" t="s">
        <v>99</v>
      </c>
      <c r="E203" s="24" t="s">
        <v>23</v>
      </c>
      <c r="F203" s="26" t="s">
        <v>830</v>
      </c>
      <c r="G203" s="29" t="s">
        <v>25</v>
      </c>
      <c r="H203" s="29">
        <v>2022</v>
      </c>
      <c r="I203" s="42">
        <v>17500</v>
      </c>
      <c r="J203" s="26" t="s">
        <v>26</v>
      </c>
      <c r="K203" s="42">
        <v>17500</v>
      </c>
      <c r="L203" s="24" t="s">
        <v>831</v>
      </c>
      <c r="M203" s="24" t="s">
        <v>832</v>
      </c>
      <c r="N203" s="24" t="s">
        <v>250</v>
      </c>
      <c r="O203" s="24" t="s">
        <v>251</v>
      </c>
      <c r="P203" s="24" t="s">
        <v>252</v>
      </c>
      <c r="Q203" s="52" t="s">
        <v>23</v>
      </c>
    </row>
    <row r="204" spans="1:17" s="3" customFormat="1" ht="39" customHeight="1">
      <c r="A204" s="27">
        <v>112</v>
      </c>
      <c r="B204" s="24">
        <v>2</v>
      </c>
      <c r="C204" s="26" t="s">
        <v>833</v>
      </c>
      <c r="D204" s="24" t="s">
        <v>22</v>
      </c>
      <c r="E204" s="24" t="s">
        <v>74</v>
      </c>
      <c r="F204" s="26" t="s">
        <v>834</v>
      </c>
      <c r="G204" s="24" t="s">
        <v>67</v>
      </c>
      <c r="H204" s="24" t="s">
        <v>88</v>
      </c>
      <c r="I204" s="42">
        <v>8000</v>
      </c>
      <c r="J204" s="26" t="s">
        <v>26</v>
      </c>
      <c r="K204" s="42">
        <v>4000</v>
      </c>
      <c r="L204" s="24" t="s">
        <v>835</v>
      </c>
      <c r="M204" s="24" t="s">
        <v>836</v>
      </c>
      <c r="N204" s="24" t="s">
        <v>250</v>
      </c>
      <c r="O204" s="24" t="s">
        <v>251</v>
      </c>
      <c r="P204" s="24" t="s">
        <v>252</v>
      </c>
      <c r="Q204" s="52" t="s">
        <v>74</v>
      </c>
    </row>
    <row r="205" spans="1:17" s="3" customFormat="1" ht="74.25" customHeight="1">
      <c r="A205" s="27">
        <v>113</v>
      </c>
      <c r="B205" s="24">
        <v>3</v>
      </c>
      <c r="C205" s="26" t="s">
        <v>837</v>
      </c>
      <c r="D205" s="24" t="s">
        <v>99</v>
      </c>
      <c r="E205" s="24" t="s">
        <v>74</v>
      </c>
      <c r="F205" s="26" t="s">
        <v>838</v>
      </c>
      <c r="G205" s="29" t="s">
        <v>25</v>
      </c>
      <c r="H205" s="29">
        <v>2022</v>
      </c>
      <c r="I205" s="42">
        <v>3000</v>
      </c>
      <c r="J205" s="26" t="s">
        <v>26</v>
      </c>
      <c r="K205" s="42">
        <v>3000</v>
      </c>
      <c r="L205" s="24" t="s">
        <v>831</v>
      </c>
      <c r="M205" s="24" t="s">
        <v>832</v>
      </c>
      <c r="N205" s="24" t="s">
        <v>250</v>
      </c>
      <c r="O205" s="24" t="s">
        <v>251</v>
      </c>
      <c r="P205" s="24" t="s">
        <v>252</v>
      </c>
      <c r="Q205" s="52" t="s">
        <v>74</v>
      </c>
    </row>
    <row r="206" spans="1:215" s="3" customFormat="1" ht="24.75" customHeight="1">
      <c r="A206" s="25"/>
      <c r="B206" s="24" t="str">
        <f>"三、社会民生( "&amp;SUBTOTAL(3,E207:E243)&amp;"个)"</f>
        <v>三、社会民生( 28个)</v>
      </c>
      <c r="C206" s="26"/>
      <c r="D206" s="24" t="s">
        <v>20</v>
      </c>
      <c r="E206" s="24"/>
      <c r="F206" s="26" t="s">
        <v>20</v>
      </c>
      <c r="G206" s="24" t="s">
        <v>20</v>
      </c>
      <c r="H206" s="24"/>
      <c r="I206" s="42">
        <f>I207+I215+I218+I220+I240+I242+I234</f>
        <v>244335</v>
      </c>
      <c r="J206" s="26" t="s">
        <v>20</v>
      </c>
      <c r="K206" s="42">
        <f>K207+K215+K218+K220+K240+K242+K234</f>
        <v>106525</v>
      </c>
      <c r="L206" s="24" t="s">
        <v>20</v>
      </c>
      <c r="M206" s="24" t="s">
        <v>20</v>
      </c>
      <c r="N206" s="24" t="s">
        <v>20</v>
      </c>
      <c r="O206" s="24" t="s">
        <v>20</v>
      </c>
      <c r="P206" s="24"/>
      <c r="Q206" s="48"/>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c r="DK206" s="49"/>
      <c r="DL206" s="49"/>
      <c r="DM206" s="49"/>
      <c r="DN206" s="49"/>
      <c r="DO206" s="49"/>
      <c r="DP206" s="49"/>
      <c r="DQ206" s="49"/>
      <c r="DR206" s="49"/>
      <c r="DS206" s="49"/>
      <c r="DT206" s="49"/>
      <c r="DU206" s="49"/>
      <c r="DV206" s="49"/>
      <c r="DW206" s="49"/>
      <c r="DX206" s="49"/>
      <c r="DY206" s="49"/>
      <c r="DZ206" s="49"/>
      <c r="EA206" s="49"/>
      <c r="EB206" s="49"/>
      <c r="EC206" s="49"/>
      <c r="ED206" s="49"/>
      <c r="EE206" s="49"/>
      <c r="EF206" s="49"/>
      <c r="EG206" s="49"/>
      <c r="EH206" s="49"/>
      <c r="EI206" s="49"/>
      <c r="EJ206" s="49"/>
      <c r="EK206" s="49"/>
      <c r="EL206" s="49"/>
      <c r="EM206" s="49"/>
      <c r="EN206" s="49"/>
      <c r="EO206" s="49"/>
      <c r="EP206" s="49"/>
      <c r="EQ206" s="49"/>
      <c r="ER206" s="49"/>
      <c r="ES206" s="49"/>
      <c r="ET206" s="49"/>
      <c r="EU206" s="49"/>
      <c r="EV206" s="49"/>
      <c r="EW206" s="49"/>
      <c r="EX206" s="49"/>
      <c r="EY206" s="49"/>
      <c r="EZ206" s="49"/>
      <c r="FA206" s="49"/>
      <c r="FB206" s="49"/>
      <c r="FC206" s="49"/>
      <c r="FD206" s="49"/>
      <c r="FE206" s="49"/>
      <c r="FF206" s="49"/>
      <c r="FG206" s="49"/>
      <c r="FH206" s="49"/>
      <c r="FI206" s="49"/>
      <c r="FJ206" s="49"/>
      <c r="FK206" s="49"/>
      <c r="FL206" s="49"/>
      <c r="FM206" s="49"/>
      <c r="FN206" s="49"/>
      <c r="FO206" s="49"/>
      <c r="FP206" s="49"/>
      <c r="FQ206" s="49"/>
      <c r="FR206" s="49"/>
      <c r="FS206" s="49"/>
      <c r="FT206" s="49"/>
      <c r="FU206" s="49"/>
      <c r="FV206" s="49"/>
      <c r="FW206" s="49"/>
      <c r="FX206" s="49"/>
      <c r="FY206" s="49"/>
      <c r="FZ206" s="49"/>
      <c r="GA206" s="49"/>
      <c r="GB206" s="49"/>
      <c r="GC206" s="49"/>
      <c r="GD206" s="49"/>
      <c r="GE206" s="49"/>
      <c r="GF206" s="49"/>
      <c r="GG206" s="49"/>
      <c r="GH206" s="49"/>
      <c r="GI206" s="49"/>
      <c r="GJ206" s="49"/>
      <c r="GK206" s="49"/>
      <c r="GL206" s="49"/>
      <c r="GM206" s="49"/>
      <c r="GN206" s="49"/>
      <c r="GO206" s="49"/>
      <c r="GP206" s="49"/>
      <c r="GQ206" s="49"/>
      <c r="GR206" s="49"/>
      <c r="GS206" s="49"/>
      <c r="GT206" s="49"/>
      <c r="GU206" s="49"/>
      <c r="GV206" s="49"/>
      <c r="GW206" s="49"/>
      <c r="GX206" s="49"/>
      <c r="GY206" s="49"/>
      <c r="GZ206" s="49"/>
      <c r="HA206" s="49"/>
      <c r="HB206" s="49"/>
      <c r="HC206" s="49"/>
      <c r="HD206" s="49"/>
      <c r="HE206" s="49"/>
      <c r="HF206" s="49"/>
      <c r="HG206" s="49"/>
    </row>
    <row r="207" spans="1:215" s="3" customFormat="1" ht="24.75" customHeight="1">
      <c r="A207" s="25"/>
      <c r="B207" s="24" t="str">
        <f>"(一)教育("&amp;SUBTOTAL(3,E208:E214)&amp;"个)"</f>
        <v>(一)教育(7个)</v>
      </c>
      <c r="C207" s="26"/>
      <c r="D207" s="24" t="s">
        <v>20</v>
      </c>
      <c r="E207" s="24"/>
      <c r="F207" s="26" t="s">
        <v>20</v>
      </c>
      <c r="G207" s="24" t="s">
        <v>20</v>
      </c>
      <c r="H207" s="24"/>
      <c r="I207" s="42">
        <f>SUBTOTAL(9,I208:I214)</f>
        <v>43940</v>
      </c>
      <c r="J207" s="26" t="s">
        <v>20</v>
      </c>
      <c r="K207" s="42">
        <f>SUBTOTAL(9,K208:K214)</f>
        <v>8025</v>
      </c>
      <c r="L207" s="24" t="s">
        <v>20</v>
      </c>
      <c r="M207" s="24" t="s">
        <v>20</v>
      </c>
      <c r="N207" s="24" t="s">
        <v>20</v>
      </c>
      <c r="O207" s="24" t="s">
        <v>20</v>
      </c>
      <c r="P207" s="24"/>
      <c r="Q207" s="48"/>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c r="DK207" s="49"/>
      <c r="DL207" s="49"/>
      <c r="DM207" s="49"/>
      <c r="DN207" s="49"/>
      <c r="DO207" s="49"/>
      <c r="DP207" s="49"/>
      <c r="DQ207" s="49"/>
      <c r="DR207" s="49"/>
      <c r="DS207" s="49"/>
      <c r="DT207" s="49"/>
      <c r="DU207" s="49"/>
      <c r="DV207" s="49"/>
      <c r="DW207" s="49"/>
      <c r="DX207" s="49"/>
      <c r="DY207" s="49"/>
      <c r="DZ207" s="49"/>
      <c r="EA207" s="49"/>
      <c r="EB207" s="49"/>
      <c r="EC207" s="49"/>
      <c r="ED207" s="49"/>
      <c r="EE207" s="49"/>
      <c r="EF207" s="49"/>
      <c r="EG207" s="49"/>
      <c r="EH207" s="49"/>
      <c r="EI207" s="49"/>
      <c r="EJ207" s="49"/>
      <c r="EK207" s="49"/>
      <c r="EL207" s="49"/>
      <c r="EM207" s="49"/>
      <c r="EN207" s="49"/>
      <c r="EO207" s="49"/>
      <c r="EP207" s="49"/>
      <c r="EQ207" s="49"/>
      <c r="ER207" s="49"/>
      <c r="ES207" s="49"/>
      <c r="ET207" s="49"/>
      <c r="EU207" s="49"/>
      <c r="EV207" s="49"/>
      <c r="EW207" s="49"/>
      <c r="EX207" s="49"/>
      <c r="EY207" s="49"/>
      <c r="EZ207" s="49"/>
      <c r="FA207" s="49"/>
      <c r="FB207" s="49"/>
      <c r="FC207" s="49"/>
      <c r="FD207" s="49"/>
      <c r="FE207" s="49"/>
      <c r="FF207" s="49"/>
      <c r="FG207" s="49"/>
      <c r="FH207" s="49"/>
      <c r="FI207" s="49"/>
      <c r="FJ207" s="49"/>
      <c r="FK207" s="49"/>
      <c r="FL207" s="49"/>
      <c r="FM207" s="49"/>
      <c r="FN207" s="49"/>
      <c r="FO207" s="49"/>
      <c r="FP207" s="49"/>
      <c r="FQ207" s="49"/>
      <c r="FR207" s="49"/>
      <c r="FS207" s="49"/>
      <c r="FT207" s="49"/>
      <c r="FU207" s="49"/>
      <c r="FV207" s="49"/>
      <c r="FW207" s="49"/>
      <c r="FX207" s="49"/>
      <c r="FY207" s="49"/>
      <c r="FZ207" s="49"/>
      <c r="GA207" s="49"/>
      <c r="GB207" s="49"/>
      <c r="GC207" s="49"/>
      <c r="GD207" s="49"/>
      <c r="GE207" s="49"/>
      <c r="GF207" s="49"/>
      <c r="GG207" s="49"/>
      <c r="GH207" s="49"/>
      <c r="GI207" s="49"/>
      <c r="GJ207" s="49"/>
      <c r="GK207" s="49"/>
      <c r="GL207" s="49"/>
      <c r="GM207" s="49"/>
      <c r="GN207" s="49"/>
      <c r="GO207" s="49"/>
      <c r="GP207" s="49"/>
      <c r="GQ207" s="49"/>
      <c r="GR207" s="49"/>
      <c r="GS207" s="49"/>
      <c r="GT207" s="49"/>
      <c r="GU207" s="49"/>
      <c r="GV207" s="49"/>
      <c r="GW207" s="49"/>
      <c r="GX207" s="49"/>
      <c r="GY207" s="49"/>
      <c r="GZ207" s="49"/>
      <c r="HA207" s="49"/>
      <c r="HB207" s="49"/>
      <c r="HC207" s="49"/>
      <c r="HD207" s="49"/>
      <c r="HE207" s="49"/>
      <c r="HF207" s="49"/>
      <c r="HG207" s="49"/>
    </row>
    <row r="208" spans="1:17" s="3" customFormat="1" ht="132" customHeight="1">
      <c r="A208" s="27">
        <v>114</v>
      </c>
      <c r="B208" s="24">
        <v>1</v>
      </c>
      <c r="C208" s="24" t="s">
        <v>839</v>
      </c>
      <c r="D208" s="24" t="s">
        <v>22</v>
      </c>
      <c r="E208" s="24" t="s">
        <v>23</v>
      </c>
      <c r="F208" s="26" t="s">
        <v>840</v>
      </c>
      <c r="G208" s="29" t="s">
        <v>25</v>
      </c>
      <c r="H208" s="24" t="s">
        <v>96</v>
      </c>
      <c r="I208" s="42">
        <v>12000</v>
      </c>
      <c r="J208" s="26" t="s">
        <v>841</v>
      </c>
      <c r="K208" s="42">
        <v>4000</v>
      </c>
      <c r="L208" s="24" t="s">
        <v>842</v>
      </c>
      <c r="M208" s="24" t="s">
        <v>111</v>
      </c>
      <c r="N208" s="24" t="s">
        <v>814</v>
      </c>
      <c r="O208" s="24" t="s">
        <v>815</v>
      </c>
      <c r="P208" s="24" t="s">
        <v>478</v>
      </c>
      <c r="Q208" s="52" t="s">
        <v>23</v>
      </c>
    </row>
    <row r="209" spans="1:17" s="3" customFormat="1" ht="41.25" customHeight="1">
      <c r="A209" s="27">
        <v>115</v>
      </c>
      <c r="B209" s="24">
        <v>2</v>
      </c>
      <c r="C209" s="26" t="s">
        <v>843</v>
      </c>
      <c r="D209" s="24" t="s">
        <v>22</v>
      </c>
      <c r="E209" s="24" t="s">
        <v>74</v>
      </c>
      <c r="F209" s="26" t="s">
        <v>844</v>
      </c>
      <c r="G209" s="29" t="s">
        <v>25</v>
      </c>
      <c r="H209" s="24" t="s">
        <v>101</v>
      </c>
      <c r="I209" s="42">
        <v>1140</v>
      </c>
      <c r="J209" s="26" t="s">
        <v>845</v>
      </c>
      <c r="K209" s="42">
        <v>650</v>
      </c>
      <c r="L209" s="24" t="s">
        <v>846</v>
      </c>
      <c r="M209" s="24" t="s">
        <v>847</v>
      </c>
      <c r="N209" s="24" t="s">
        <v>848</v>
      </c>
      <c r="O209" s="24" t="s">
        <v>849</v>
      </c>
      <c r="P209" s="24" t="s">
        <v>821</v>
      </c>
      <c r="Q209" s="52" t="s">
        <v>74</v>
      </c>
    </row>
    <row r="210" spans="1:17" s="3" customFormat="1" ht="66" customHeight="1">
      <c r="A210" s="27">
        <v>116</v>
      </c>
      <c r="B210" s="24">
        <v>3</v>
      </c>
      <c r="C210" s="26" t="s">
        <v>850</v>
      </c>
      <c r="D210" s="24" t="s">
        <v>99</v>
      </c>
      <c r="E210" s="24" t="s">
        <v>74</v>
      </c>
      <c r="F210" s="26" t="s">
        <v>851</v>
      </c>
      <c r="G210" s="29" t="s">
        <v>25</v>
      </c>
      <c r="H210" s="24" t="s">
        <v>96</v>
      </c>
      <c r="I210" s="42">
        <v>3000</v>
      </c>
      <c r="J210" s="26" t="s">
        <v>852</v>
      </c>
      <c r="K210" s="42">
        <v>1000</v>
      </c>
      <c r="L210" s="24" t="s">
        <v>846</v>
      </c>
      <c r="M210" s="24" t="s">
        <v>847</v>
      </c>
      <c r="N210" s="24" t="s">
        <v>848</v>
      </c>
      <c r="O210" s="24" t="s">
        <v>849</v>
      </c>
      <c r="P210" s="24" t="s">
        <v>821</v>
      </c>
      <c r="Q210" s="52" t="s">
        <v>74</v>
      </c>
    </row>
    <row r="211" spans="1:17" s="3" customFormat="1" ht="63.75" customHeight="1">
      <c r="A211" s="27">
        <v>117</v>
      </c>
      <c r="B211" s="24">
        <v>4</v>
      </c>
      <c r="C211" s="26" t="s">
        <v>853</v>
      </c>
      <c r="D211" s="24" t="s">
        <v>99</v>
      </c>
      <c r="E211" s="24" t="s">
        <v>74</v>
      </c>
      <c r="F211" s="26" t="s">
        <v>854</v>
      </c>
      <c r="G211" s="29" t="s">
        <v>25</v>
      </c>
      <c r="H211" s="24" t="s">
        <v>101</v>
      </c>
      <c r="I211" s="42">
        <v>2000</v>
      </c>
      <c r="J211" s="26" t="s">
        <v>855</v>
      </c>
      <c r="K211" s="42">
        <v>1000</v>
      </c>
      <c r="L211" s="24" t="s">
        <v>846</v>
      </c>
      <c r="M211" s="24" t="s">
        <v>847</v>
      </c>
      <c r="N211" s="24" t="s">
        <v>848</v>
      </c>
      <c r="O211" s="24" t="s">
        <v>849</v>
      </c>
      <c r="P211" s="24" t="s">
        <v>821</v>
      </c>
      <c r="Q211" s="52" t="s">
        <v>74</v>
      </c>
    </row>
    <row r="212" spans="1:17" s="3" customFormat="1" ht="51" customHeight="1">
      <c r="A212" s="27">
        <v>118</v>
      </c>
      <c r="B212" s="24">
        <v>5</v>
      </c>
      <c r="C212" s="24" t="s">
        <v>856</v>
      </c>
      <c r="D212" s="24" t="s">
        <v>22</v>
      </c>
      <c r="E212" s="24" t="s">
        <v>74</v>
      </c>
      <c r="F212" s="26" t="s">
        <v>857</v>
      </c>
      <c r="G212" s="29" t="s">
        <v>25</v>
      </c>
      <c r="H212" s="24" t="s">
        <v>101</v>
      </c>
      <c r="I212" s="42">
        <v>800</v>
      </c>
      <c r="J212" s="26" t="s">
        <v>858</v>
      </c>
      <c r="K212" s="42">
        <v>500</v>
      </c>
      <c r="L212" s="24" t="s">
        <v>859</v>
      </c>
      <c r="M212" s="24" t="s">
        <v>860</v>
      </c>
      <c r="N212" s="24" t="s">
        <v>848</v>
      </c>
      <c r="O212" s="24" t="s">
        <v>849</v>
      </c>
      <c r="P212" s="24" t="s">
        <v>821</v>
      </c>
      <c r="Q212" s="52" t="s">
        <v>74</v>
      </c>
    </row>
    <row r="213" spans="1:215" s="3" customFormat="1" ht="58.5" customHeight="1">
      <c r="A213" s="27">
        <v>119</v>
      </c>
      <c r="B213" s="24">
        <v>6</v>
      </c>
      <c r="C213" s="26" t="s">
        <v>861</v>
      </c>
      <c r="D213" s="24" t="s">
        <v>22</v>
      </c>
      <c r="E213" s="24" t="s">
        <v>74</v>
      </c>
      <c r="F213" s="26" t="s">
        <v>862</v>
      </c>
      <c r="G213" s="24" t="s">
        <v>95</v>
      </c>
      <c r="H213" s="24" t="s">
        <v>96</v>
      </c>
      <c r="I213" s="42">
        <v>5000</v>
      </c>
      <c r="J213" s="26" t="s">
        <v>863</v>
      </c>
      <c r="K213" s="42">
        <v>225</v>
      </c>
      <c r="L213" s="24" t="s">
        <v>864</v>
      </c>
      <c r="M213" s="24" t="s">
        <v>865</v>
      </c>
      <c r="N213" s="24" t="s">
        <v>848</v>
      </c>
      <c r="O213" s="24" t="s">
        <v>849</v>
      </c>
      <c r="P213" s="24" t="s">
        <v>821</v>
      </c>
      <c r="Q213" s="52" t="s">
        <v>74</v>
      </c>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49"/>
      <c r="CN213" s="49"/>
      <c r="CO213" s="49"/>
      <c r="CP213" s="49"/>
      <c r="CQ213" s="49"/>
      <c r="CR213" s="49"/>
      <c r="CS213" s="49"/>
      <c r="CT213" s="49"/>
      <c r="CU213" s="49"/>
      <c r="CV213" s="49"/>
      <c r="CW213" s="49"/>
      <c r="CX213" s="49"/>
      <c r="CY213" s="49"/>
      <c r="CZ213" s="49"/>
      <c r="DA213" s="49"/>
      <c r="DB213" s="49"/>
      <c r="DC213" s="49"/>
      <c r="DD213" s="49"/>
      <c r="DE213" s="49"/>
      <c r="DF213" s="49"/>
      <c r="DG213" s="49"/>
      <c r="DH213" s="49"/>
      <c r="DI213" s="49"/>
      <c r="DJ213" s="49"/>
      <c r="DK213" s="49"/>
      <c r="DL213" s="49"/>
      <c r="DM213" s="49"/>
      <c r="DN213" s="49"/>
      <c r="DO213" s="49"/>
      <c r="DP213" s="49"/>
      <c r="DQ213" s="49"/>
      <c r="DR213" s="49"/>
      <c r="DS213" s="49"/>
      <c r="DT213" s="49"/>
      <c r="DU213" s="49"/>
      <c r="DV213" s="49"/>
      <c r="DW213" s="49"/>
      <c r="DX213" s="49"/>
      <c r="DY213" s="49"/>
      <c r="DZ213" s="49"/>
      <c r="EA213" s="49"/>
      <c r="EB213" s="49"/>
      <c r="EC213" s="49"/>
      <c r="ED213" s="49"/>
      <c r="EE213" s="49"/>
      <c r="EF213" s="49"/>
      <c r="EG213" s="49"/>
      <c r="EH213" s="49"/>
      <c r="EI213" s="49"/>
      <c r="EJ213" s="49"/>
      <c r="EK213" s="49"/>
      <c r="EL213" s="49"/>
      <c r="EM213" s="49"/>
      <c r="EN213" s="49"/>
      <c r="EO213" s="49"/>
      <c r="EP213" s="49"/>
      <c r="EQ213" s="49"/>
      <c r="ER213" s="49"/>
      <c r="ES213" s="49"/>
      <c r="ET213" s="49"/>
      <c r="EU213" s="49"/>
      <c r="EV213" s="49"/>
      <c r="EW213" s="49"/>
      <c r="EX213" s="49"/>
      <c r="EY213" s="49"/>
      <c r="EZ213" s="49"/>
      <c r="FA213" s="49"/>
      <c r="FB213" s="49"/>
      <c r="FC213" s="49"/>
      <c r="FD213" s="49"/>
      <c r="FE213" s="49"/>
      <c r="FF213" s="49"/>
      <c r="FG213" s="49"/>
      <c r="FH213" s="49"/>
      <c r="FI213" s="49"/>
      <c r="FJ213" s="49"/>
      <c r="FK213" s="49"/>
      <c r="FL213" s="49"/>
      <c r="FM213" s="49"/>
      <c r="FN213" s="49"/>
      <c r="FO213" s="49"/>
      <c r="FP213" s="49"/>
      <c r="FQ213" s="49"/>
      <c r="FR213" s="49"/>
      <c r="FS213" s="49"/>
      <c r="FT213" s="49"/>
      <c r="FU213" s="49"/>
      <c r="FV213" s="49"/>
      <c r="FW213" s="49"/>
      <c r="FX213" s="49"/>
      <c r="FY213" s="49"/>
      <c r="FZ213" s="49"/>
      <c r="GA213" s="49"/>
      <c r="GB213" s="49"/>
      <c r="GC213" s="49"/>
      <c r="GD213" s="49"/>
      <c r="GE213" s="49"/>
      <c r="GF213" s="49"/>
      <c r="GG213" s="49"/>
      <c r="GH213" s="49"/>
      <c r="GI213" s="49"/>
      <c r="GJ213" s="49"/>
      <c r="GK213" s="49"/>
      <c r="GL213" s="49"/>
      <c r="GM213" s="49"/>
      <c r="GN213" s="49"/>
      <c r="GO213" s="49"/>
      <c r="GP213" s="49"/>
      <c r="GQ213" s="49"/>
      <c r="GR213" s="49"/>
      <c r="GS213" s="49"/>
      <c r="GT213" s="49"/>
      <c r="GU213" s="49"/>
      <c r="GV213" s="49"/>
      <c r="GW213" s="49"/>
      <c r="GX213" s="49"/>
      <c r="GY213" s="49"/>
      <c r="GZ213" s="49"/>
      <c r="HA213" s="49"/>
      <c r="HB213" s="49"/>
      <c r="HC213" s="49"/>
      <c r="HD213" s="49"/>
      <c r="HE213" s="49"/>
      <c r="HF213" s="49"/>
      <c r="HG213" s="49"/>
    </row>
    <row r="214" spans="1:17" s="3" customFormat="1" ht="66.75" customHeight="1">
      <c r="A214" s="27">
        <v>120</v>
      </c>
      <c r="B214" s="24">
        <v>7</v>
      </c>
      <c r="C214" s="26" t="s">
        <v>866</v>
      </c>
      <c r="D214" s="24" t="s">
        <v>22</v>
      </c>
      <c r="E214" s="24" t="s">
        <v>74</v>
      </c>
      <c r="F214" s="26" t="s">
        <v>867</v>
      </c>
      <c r="G214" s="24" t="s">
        <v>95</v>
      </c>
      <c r="H214" s="24" t="s">
        <v>96</v>
      </c>
      <c r="I214" s="42">
        <v>20000</v>
      </c>
      <c r="J214" s="26" t="s">
        <v>868</v>
      </c>
      <c r="K214" s="42">
        <v>650</v>
      </c>
      <c r="L214" s="24" t="s">
        <v>869</v>
      </c>
      <c r="M214" s="24" t="s">
        <v>870</v>
      </c>
      <c r="N214" s="24" t="s">
        <v>848</v>
      </c>
      <c r="O214" s="24" t="s">
        <v>849</v>
      </c>
      <c r="P214" s="24" t="s">
        <v>821</v>
      </c>
      <c r="Q214" s="52" t="s">
        <v>74</v>
      </c>
    </row>
    <row r="215" spans="1:215" s="3" customFormat="1" ht="24.75" customHeight="1">
      <c r="A215" s="25"/>
      <c r="B215" s="24" t="str">
        <f>"(二)卫生("&amp;SUBTOTAL(3,E216:E217)&amp;"个)"</f>
        <v>(二)卫生(2个)</v>
      </c>
      <c r="C215" s="26"/>
      <c r="D215" s="24" t="s">
        <v>20</v>
      </c>
      <c r="E215" s="24"/>
      <c r="F215" s="26" t="s">
        <v>20</v>
      </c>
      <c r="G215" s="24" t="s">
        <v>20</v>
      </c>
      <c r="H215" s="24"/>
      <c r="I215" s="42">
        <f>SUBTOTAL(9,I216:I217)</f>
        <v>6800</v>
      </c>
      <c r="J215" s="26" t="s">
        <v>20</v>
      </c>
      <c r="K215" s="42">
        <f>SUBTOTAL(9,K216:K217)</f>
        <v>5300</v>
      </c>
      <c r="L215" s="24" t="s">
        <v>20</v>
      </c>
      <c r="M215" s="24" t="s">
        <v>20</v>
      </c>
      <c r="N215" s="24" t="s">
        <v>20</v>
      </c>
      <c r="O215" s="24" t="s">
        <v>20</v>
      </c>
      <c r="P215" s="24"/>
      <c r="Q215" s="48"/>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c r="DZ215" s="49"/>
      <c r="EA215" s="49"/>
      <c r="EB215" s="49"/>
      <c r="EC215" s="49"/>
      <c r="ED215" s="49"/>
      <c r="EE215" s="49"/>
      <c r="EF215" s="49"/>
      <c r="EG215" s="49"/>
      <c r="EH215" s="49"/>
      <c r="EI215" s="49"/>
      <c r="EJ215" s="49"/>
      <c r="EK215" s="49"/>
      <c r="EL215" s="49"/>
      <c r="EM215" s="49"/>
      <c r="EN215" s="49"/>
      <c r="EO215" s="49"/>
      <c r="EP215" s="49"/>
      <c r="EQ215" s="49"/>
      <c r="ER215" s="49"/>
      <c r="ES215" s="49"/>
      <c r="ET215" s="49"/>
      <c r="EU215" s="49"/>
      <c r="EV215" s="49"/>
      <c r="EW215" s="49"/>
      <c r="EX215" s="49"/>
      <c r="EY215" s="49"/>
      <c r="EZ215" s="49"/>
      <c r="FA215" s="49"/>
      <c r="FB215" s="49"/>
      <c r="FC215" s="49"/>
      <c r="FD215" s="49"/>
      <c r="FE215" s="49"/>
      <c r="FF215" s="49"/>
      <c r="FG215" s="49"/>
      <c r="FH215" s="49"/>
      <c r="FI215" s="49"/>
      <c r="FJ215" s="49"/>
      <c r="FK215" s="49"/>
      <c r="FL215" s="49"/>
      <c r="FM215" s="49"/>
      <c r="FN215" s="49"/>
      <c r="FO215" s="49"/>
      <c r="FP215" s="49"/>
      <c r="FQ215" s="49"/>
      <c r="FR215" s="49"/>
      <c r="FS215" s="49"/>
      <c r="FT215" s="49"/>
      <c r="FU215" s="49"/>
      <c r="FV215" s="49"/>
      <c r="FW215" s="49"/>
      <c r="FX215" s="49"/>
      <c r="FY215" s="49"/>
      <c r="FZ215" s="49"/>
      <c r="GA215" s="49"/>
      <c r="GB215" s="49"/>
      <c r="GC215" s="49"/>
      <c r="GD215" s="49"/>
      <c r="GE215" s="49"/>
      <c r="GF215" s="49"/>
      <c r="GG215" s="49"/>
      <c r="GH215" s="49"/>
      <c r="GI215" s="49"/>
      <c r="GJ215" s="49"/>
      <c r="GK215" s="49"/>
      <c r="GL215" s="49"/>
      <c r="GM215" s="49"/>
      <c r="GN215" s="49"/>
      <c r="GO215" s="49"/>
      <c r="GP215" s="49"/>
      <c r="GQ215" s="49"/>
      <c r="GR215" s="49"/>
      <c r="GS215" s="49"/>
      <c r="GT215" s="49"/>
      <c r="GU215" s="49"/>
      <c r="GV215" s="49"/>
      <c r="GW215" s="49"/>
      <c r="GX215" s="49"/>
      <c r="GY215" s="49"/>
      <c r="GZ215" s="49"/>
      <c r="HA215" s="49"/>
      <c r="HB215" s="49"/>
      <c r="HC215" s="49"/>
      <c r="HD215" s="49"/>
      <c r="HE215" s="49"/>
      <c r="HF215" s="49"/>
      <c r="HG215" s="49"/>
    </row>
    <row r="216" spans="1:17" s="3" customFormat="1" ht="66" customHeight="1">
      <c r="A216" s="27">
        <v>121</v>
      </c>
      <c r="B216" s="24">
        <v>1</v>
      </c>
      <c r="C216" s="26" t="s">
        <v>871</v>
      </c>
      <c r="D216" s="24" t="s">
        <v>99</v>
      </c>
      <c r="E216" s="24" t="s">
        <v>74</v>
      </c>
      <c r="F216" s="26" t="s">
        <v>872</v>
      </c>
      <c r="G216" s="24" t="s">
        <v>67</v>
      </c>
      <c r="H216" s="24" t="s">
        <v>88</v>
      </c>
      <c r="I216" s="42">
        <v>800</v>
      </c>
      <c r="J216" s="26" t="s">
        <v>26</v>
      </c>
      <c r="K216" s="42">
        <v>300</v>
      </c>
      <c r="L216" s="24" t="s">
        <v>873</v>
      </c>
      <c r="M216" s="24" t="s">
        <v>874</v>
      </c>
      <c r="N216" s="24" t="s">
        <v>875</v>
      </c>
      <c r="O216" s="24" t="s">
        <v>876</v>
      </c>
      <c r="P216" s="24" t="s">
        <v>821</v>
      </c>
      <c r="Q216" s="52" t="s">
        <v>74</v>
      </c>
    </row>
    <row r="217" spans="1:17" s="3" customFormat="1" ht="75.75" customHeight="1">
      <c r="A217" s="27">
        <v>122</v>
      </c>
      <c r="B217" s="24">
        <v>2</v>
      </c>
      <c r="C217" s="26" t="s">
        <v>877</v>
      </c>
      <c r="D217" s="24" t="s">
        <v>99</v>
      </c>
      <c r="E217" s="24" t="s">
        <v>74</v>
      </c>
      <c r="F217" s="26" t="s">
        <v>878</v>
      </c>
      <c r="G217" s="24" t="s">
        <v>67</v>
      </c>
      <c r="H217" s="24" t="s">
        <v>88</v>
      </c>
      <c r="I217" s="42">
        <v>6000</v>
      </c>
      <c r="J217" s="26" t="s">
        <v>26</v>
      </c>
      <c r="K217" s="42">
        <v>5000</v>
      </c>
      <c r="L217" s="24" t="s">
        <v>879</v>
      </c>
      <c r="M217" s="24" t="s">
        <v>880</v>
      </c>
      <c r="N217" s="24" t="s">
        <v>875</v>
      </c>
      <c r="O217" s="24" t="s">
        <v>876</v>
      </c>
      <c r="P217" s="24" t="s">
        <v>821</v>
      </c>
      <c r="Q217" s="53" t="s">
        <v>74</v>
      </c>
    </row>
    <row r="218" spans="1:215" s="3" customFormat="1" ht="24.75" customHeight="1">
      <c r="A218" s="25"/>
      <c r="B218" s="24" t="str">
        <f>"(三)文化体育("&amp;SUBTOTAL(3,E219)&amp;"个)"</f>
        <v>(三)文化体育(1个)</v>
      </c>
      <c r="C218" s="26"/>
      <c r="D218" s="24" t="s">
        <v>20</v>
      </c>
      <c r="E218" s="24"/>
      <c r="F218" s="26" t="s">
        <v>20</v>
      </c>
      <c r="G218" s="24" t="s">
        <v>20</v>
      </c>
      <c r="H218" s="24"/>
      <c r="I218" s="42">
        <f>SUBTOTAL(9,I219)</f>
        <v>2800</v>
      </c>
      <c r="J218" s="26" t="s">
        <v>20</v>
      </c>
      <c r="K218" s="42">
        <f>SUBTOTAL(9,K219)</f>
        <v>1200</v>
      </c>
      <c r="L218" s="24" t="s">
        <v>20</v>
      </c>
      <c r="M218" s="24" t="s">
        <v>20</v>
      </c>
      <c r="N218" s="24" t="s">
        <v>20</v>
      </c>
      <c r="O218" s="24" t="s">
        <v>20</v>
      </c>
      <c r="P218" s="24"/>
      <c r="Q218" s="48"/>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c r="DZ218" s="49"/>
      <c r="EA218" s="49"/>
      <c r="EB218" s="49"/>
      <c r="EC218" s="49"/>
      <c r="ED218" s="49"/>
      <c r="EE218" s="49"/>
      <c r="EF218" s="49"/>
      <c r="EG218" s="49"/>
      <c r="EH218" s="49"/>
      <c r="EI218" s="49"/>
      <c r="EJ218" s="49"/>
      <c r="EK218" s="49"/>
      <c r="EL218" s="49"/>
      <c r="EM218" s="49"/>
      <c r="EN218" s="49"/>
      <c r="EO218" s="49"/>
      <c r="EP218" s="49"/>
      <c r="EQ218" s="49"/>
      <c r="ER218" s="49"/>
      <c r="ES218" s="49"/>
      <c r="ET218" s="49"/>
      <c r="EU218" s="49"/>
      <c r="EV218" s="49"/>
      <c r="EW218" s="49"/>
      <c r="EX218" s="49"/>
      <c r="EY218" s="49"/>
      <c r="EZ218" s="49"/>
      <c r="FA218" s="49"/>
      <c r="FB218" s="49"/>
      <c r="FC218" s="49"/>
      <c r="FD218" s="49"/>
      <c r="FE218" s="49"/>
      <c r="FF218" s="49"/>
      <c r="FG218" s="49"/>
      <c r="FH218" s="49"/>
      <c r="FI218" s="49"/>
      <c r="FJ218" s="49"/>
      <c r="FK218" s="49"/>
      <c r="FL218" s="49"/>
      <c r="FM218" s="49"/>
      <c r="FN218" s="49"/>
      <c r="FO218" s="49"/>
      <c r="FP218" s="49"/>
      <c r="FQ218" s="49"/>
      <c r="FR218" s="49"/>
      <c r="FS218" s="49"/>
      <c r="FT218" s="49"/>
      <c r="FU218" s="49"/>
      <c r="FV218" s="49"/>
      <c r="FW218" s="49"/>
      <c r="FX218" s="49"/>
      <c r="FY218" s="49"/>
      <c r="FZ218" s="49"/>
      <c r="GA218" s="49"/>
      <c r="GB218" s="49"/>
      <c r="GC218" s="49"/>
      <c r="GD218" s="49"/>
      <c r="GE218" s="49"/>
      <c r="GF218" s="49"/>
      <c r="GG218" s="49"/>
      <c r="GH218" s="49"/>
      <c r="GI218" s="49"/>
      <c r="GJ218" s="49"/>
      <c r="GK218" s="49"/>
      <c r="GL218" s="49"/>
      <c r="GM218" s="49"/>
      <c r="GN218" s="49"/>
      <c r="GO218" s="49"/>
      <c r="GP218" s="49"/>
      <c r="GQ218" s="49"/>
      <c r="GR218" s="49"/>
      <c r="GS218" s="49"/>
      <c r="GT218" s="49"/>
      <c r="GU218" s="49"/>
      <c r="GV218" s="49"/>
      <c r="GW218" s="49"/>
      <c r="GX218" s="49"/>
      <c r="GY218" s="49"/>
      <c r="GZ218" s="49"/>
      <c r="HA218" s="49"/>
      <c r="HB218" s="49"/>
      <c r="HC218" s="49"/>
      <c r="HD218" s="49"/>
      <c r="HE218" s="49"/>
      <c r="HF218" s="49"/>
      <c r="HG218" s="49"/>
    </row>
    <row r="219" spans="1:17" s="3" customFormat="1" ht="48.75" customHeight="1">
      <c r="A219" s="27">
        <v>123</v>
      </c>
      <c r="B219" s="24">
        <v>1</v>
      </c>
      <c r="C219" s="26" t="s">
        <v>881</v>
      </c>
      <c r="D219" s="24" t="s">
        <v>22</v>
      </c>
      <c r="E219" s="24" t="s">
        <v>74</v>
      </c>
      <c r="F219" s="26" t="s">
        <v>882</v>
      </c>
      <c r="G219" s="29" t="s">
        <v>25</v>
      </c>
      <c r="H219" s="24" t="s">
        <v>101</v>
      </c>
      <c r="I219" s="42">
        <v>2800</v>
      </c>
      <c r="J219" s="26" t="s">
        <v>883</v>
      </c>
      <c r="K219" s="42">
        <v>1200</v>
      </c>
      <c r="L219" s="24" t="s">
        <v>884</v>
      </c>
      <c r="M219" s="24" t="s">
        <v>849</v>
      </c>
      <c r="N219" s="24" t="s">
        <v>848</v>
      </c>
      <c r="O219" s="24" t="s">
        <v>885</v>
      </c>
      <c r="P219" s="24" t="s">
        <v>821</v>
      </c>
      <c r="Q219" s="52" t="s">
        <v>74</v>
      </c>
    </row>
    <row r="220" spans="1:215" s="3" customFormat="1" ht="24.75" customHeight="1">
      <c r="A220" s="25"/>
      <c r="B220" s="24" t="str">
        <f>"(四)社会保障("&amp;SUBTOTAL(3,E221:E233)&amp;"个)"</f>
        <v>(四)社会保障(13个)</v>
      </c>
      <c r="C220" s="26"/>
      <c r="D220" s="24" t="s">
        <v>20</v>
      </c>
      <c r="E220" s="24"/>
      <c r="F220" s="26" t="s">
        <v>20</v>
      </c>
      <c r="G220" s="24" t="s">
        <v>20</v>
      </c>
      <c r="H220" s="24"/>
      <c r="I220" s="42">
        <f>SUBTOTAL(9,I221:I233)</f>
        <v>68437</v>
      </c>
      <c r="J220" s="26" t="s">
        <v>20</v>
      </c>
      <c r="K220" s="42">
        <f>SUBTOTAL(9,K221:K233)</f>
        <v>27458</v>
      </c>
      <c r="L220" s="24" t="s">
        <v>20</v>
      </c>
      <c r="M220" s="24" t="s">
        <v>20</v>
      </c>
      <c r="N220" s="24" t="s">
        <v>20</v>
      </c>
      <c r="O220" s="24" t="s">
        <v>20</v>
      </c>
      <c r="P220" s="24"/>
      <c r="Q220" s="48"/>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c r="DZ220" s="49"/>
      <c r="EA220" s="49"/>
      <c r="EB220" s="49"/>
      <c r="EC220" s="49"/>
      <c r="ED220" s="49"/>
      <c r="EE220" s="49"/>
      <c r="EF220" s="49"/>
      <c r="EG220" s="49"/>
      <c r="EH220" s="49"/>
      <c r="EI220" s="49"/>
      <c r="EJ220" s="49"/>
      <c r="EK220" s="49"/>
      <c r="EL220" s="49"/>
      <c r="EM220" s="49"/>
      <c r="EN220" s="49"/>
      <c r="EO220" s="49"/>
      <c r="EP220" s="49"/>
      <c r="EQ220" s="49"/>
      <c r="ER220" s="49"/>
      <c r="ES220" s="49"/>
      <c r="ET220" s="49"/>
      <c r="EU220" s="49"/>
      <c r="EV220" s="49"/>
      <c r="EW220" s="49"/>
      <c r="EX220" s="49"/>
      <c r="EY220" s="49"/>
      <c r="EZ220" s="49"/>
      <c r="FA220" s="49"/>
      <c r="FB220" s="49"/>
      <c r="FC220" s="49"/>
      <c r="FD220" s="49"/>
      <c r="FE220" s="49"/>
      <c r="FF220" s="49"/>
      <c r="FG220" s="49"/>
      <c r="FH220" s="49"/>
      <c r="FI220" s="49"/>
      <c r="FJ220" s="49"/>
      <c r="FK220" s="49"/>
      <c r="FL220" s="49"/>
      <c r="FM220" s="49"/>
      <c r="FN220" s="49"/>
      <c r="FO220" s="49"/>
      <c r="FP220" s="49"/>
      <c r="FQ220" s="49"/>
      <c r="FR220" s="49"/>
      <c r="FS220" s="49"/>
      <c r="FT220" s="49"/>
      <c r="FU220" s="49"/>
      <c r="FV220" s="49"/>
      <c r="FW220" s="49"/>
      <c r="FX220" s="49"/>
      <c r="FY220" s="49"/>
      <c r="FZ220" s="49"/>
      <c r="GA220" s="49"/>
      <c r="GB220" s="49"/>
      <c r="GC220" s="49"/>
      <c r="GD220" s="49"/>
      <c r="GE220" s="49"/>
      <c r="GF220" s="49"/>
      <c r="GG220" s="49"/>
      <c r="GH220" s="49"/>
      <c r="GI220" s="49"/>
      <c r="GJ220" s="49"/>
      <c r="GK220" s="49"/>
      <c r="GL220" s="49"/>
      <c r="GM220" s="49"/>
      <c r="GN220" s="49"/>
      <c r="GO220" s="49"/>
      <c r="GP220" s="49"/>
      <c r="GQ220" s="49"/>
      <c r="GR220" s="49"/>
      <c r="GS220" s="49"/>
      <c r="GT220" s="49"/>
      <c r="GU220" s="49"/>
      <c r="GV220" s="49"/>
      <c r="GW220" s="49"/>
      <c r="GX220" s="49"/>
      <c r="GY220" s="49"/>
      <c r="GZ220" s="49"/>
      <c r="HA220" s="49"/>
      <c r="HB220" s="49"/>
      <c r="HC220" s="49"/>
      <c r="HD220" s="49"/>
      <c r="HE220" s="49"/>
      <c r="HF220" s="49"/>
      <c r="HG220" s="49"/>
    </row>
    <row r="221" spans="1:215" s="3" customFormat="1" ht="66.75" customHeight="1">
      <c r="A221" s="27">
        <v>124</v>
      </c>
      <c r="B221" s="24">
        <v>1</v>
      </c>
      <c r="C221" s="24" t="s">
        <v>886</v>
      </c>
      <c r="D221" s="24" t="s">
        <v>99</v>
      </c>
      <c r="E221" s="24" t="s">
        <v>23</v>
      </c>
      <c r="F221" s="26" t="s">
        <v>887</v>
      </c>
      <c r="G221" s="24" t="s">
        <v>25</v>
      </c>
      <c r="H221" s="24" t="s">
        <v>101</v>
      </c>
      <c r="I221" s="42">
        <v>36000</v>
      </c>
      <c r="J221" s="26" t="s">
        <v>888</v>
      </c>
      <c r="K221" s="42">
        <v>15000</v>
      </c>
      <c r="L221" s="24" t="s">
        <v>119</v>
      </c>
      <c r="M221" s="24" t="s">
        <v>120</v>
      </c>
      <c r="N221" s="24" t="s">
        <v>889</v>
      </c>
      <c r="O221" s="24" t="s">
        <v>890</v>
      </c>
      <c r="P221" s="24" t="s">
        <v>245</v>
      </c>
      <c r="Q221" s="53" t="s">
        <v>23</v>
      </c>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c r="DP221" s="49"/>
      <c r="DQ221" s="49"/>
      <c r="DR221" s="49"/>
      <c r="DS221" s="49"/>
      <c r="DT221" s="49"/>
      <c r="DU221" s="49"/>
      <c r="DV221" s="49"/>
      <c r="DW221" s="49"/>
      <c r="DX221" s="49"/>
      <c r="DY221" s="49"/>
      <c r="DZ221" s="49"/>
      <c r="EA221" s="49"/>
      <c r="EB221" s="49"/>
      <c r="EC221" s="49"/>
      <c r="ED221" s="49"/>
      <c r="EE221" s="49"/>
      <c r="EF221" s="49"/>
      <c r="EG221" s="49"/>
      <c r="EH221" s="49"/>
      <c r="EI221" s="49"/>
      <c r="EJ221" s="49"/>
      <c r="EK221" s="49"/>
      <c r="EL221" s="49"/>
      <c r="EM221" s="49"/>
      <c r="EN221" s="49"/>
      <c r="EO221" s="49"/>
      <c r="EP221" s="49"/>
      <c r="EQ221" s="49"/>
      <c r="ER221" s="49"/>
      <c r="ES221" s="49"/>
      <c r="ET221" s="49"/>
      <c r="EU221" s="49"/>
      <c r="EV221" s="49"/>
      <c r="EW221" s="49"/>
      <c r="EX221" s="49"/>
      <c r="EY221" s="49"/>
      <c r="EZ221" s="49"/>
      <c r="FA221" s="49"/>
      <c r="FB221" s="49"/>
      <c r="FC221" s="49"/>
      <c r="FD221" s="49"/>
      <c r="FE221" s="49"/>
      <c r="FF221" s="49"/>
      <c r="FG221" s="49"/>
      <c r="FH221" s="49"/>
      <c r="FI221" s="49"/>
      <c r="FJ221" s="49"/>
      <c r="FK221" s="49"/>
      <c r="FL221" s="49"/>
      <c r="FM221" s="49"/>
      <c r="FN221" s="49"/>
      <c r="FO221" s="49"/>
      <c r="FP221" s="49"/>
      <c r="FQ221" s="49"/>
      <c r="FR221" s="49"/>
      <c r="FS221" s="49"/>
      <c r="FT221" s="49"/>
      <c r="FU221" s="49"/>
      <c r="FV221" s="49"/>
      <c r="FW221" s="49"/>
      <c r="FX221" s="49"/>
      <c r="FY221" s="49"/>
      <c r="FZ221" s="49"/>
      <c r="GA221" s="49"/>
      <c r="GB221" s="49"/>
      <c r="GC221" s="49"/>
      <c r="GD221" s="49"/>
      <c r="GE221" s="49"/>
      <c r="GF221" s="49"/>
      <c r="GG221" s="49"/>
      <c r="GH221" s="49"/>
      <c r="GI221" s="49"/>
      <c r="GJ221" s="49"/>
      <c r="GK221" s="49"/>
      <c r="GL221" s="49"/>
      <c r="GM221" s="49"/>
      <c r="GN221" s="49"/>
      <c r="GO221" s="49"/>
      <c r="GP221" s="49"/>
      <c r="GQ221" s="49"/>
      <c r="GR221" s="49"/>
      <c r="GS221" s="49"/>
      <c r="GT221" s="49"/>
      <c r="GU221" s="49"/>
      <c r="GV221" s="49"/>
      <c r="GW221" s="49"/>
      <c r="GX221" s="49"/>
      <c r="GY221" s="49"/>
      <c r="GZ221" s="49"/>
      <c r="HA221" s="49"/>
      <c r="HB221" s="49"/>
      <c r="HC221" s="49"/>
      <c r="HD221" s="49"/>
      <c r="HE221" s="49"/>
      <c r="HF221" s="49"/>
      <c r="HG221" s="49"/>
    </row>
    <row r="222" spans="1:215" s="3" customFormat="1" ht="42" customHeight="1">
      <c r="A222" s="27">
        <v>125</v>
      </c>
      <c r="B222" s="24">
        <v>2</v>
      </c>
      <c r="C222" s="26" t="s">
        <v>891</v>
      </c>
      <c r="D222" s="24" t="s">
        <v>22</v>
      </c>
      <c r="E222" s="24" t="s">
        <v>74</v>
      </c>
      <c r="F222" s="26" t="s">
        <v>892</v>
      </c>
      <c r="G222" s="24" t="s">
        <v>67</v>
      </c>
      <c r="H222" s="24" t="s">
        <v>129</v>
      </c>
      <c r="I222" s="42">
        <v>3000</v>
      </c>
      <c r="J222" s="26" t="s">
        <v>893</v>
      </c>
      <c r="K222" s="42">
        <v>580</v>
      </c>
      <c r="L222" s="24" t="s">
        <v>894</v>
      </c>
      <c r="M222" s="24" t="s">
        <v>895</v>
      </c>
      <c r="N222" s="24" t="s">
        <v>896</v>
      </c>
      <c r="O222" s="24" t="s">
        <v>895</v>
      </c>
      <c r="P222" s="24" t="s">
        <v>533</v>
      </c>
      <c r="Q222" s="53" t="s">
        <v>74</v>
      </c>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c r="DP222" s="49"/>
      <c r="DQ222" s="49"/>
      <c r="DR222" s="49"/>
      <c r="DS222" s="49"/>
      <c r="DT222" s="49"/>
      <c r="DU222" s="49"/>
      <c r="DV222" s="49"/>
      <c r="DW222" s="49"/>
      <c r="DX222" s="49"/>
      <c r="DY222" s="49"/>
      <c r="DZ222" s="49"/>
      <c r="EA222" s="49"/>
      <c r="EB222" s="49"/>
      <c r="EC222" s="49"/>
      <c r="ED222" s="49"/>
      <c r="EE222" s="49"/>
      <c r="EF222" s="49"/>
      <c r="EG222" s="49"/>
      <c r="EH222" s="49"/>
      <c r="EI222" s="49"/>
      <c r="EJ222" s="49"/>
      <c r="EK222" s="49"/>
      <c r="EL222" s="49"/>
      <c r="EM222" s="49"/>
      <c r="EN222" s="49"/>
      <c r="EO222" s="49"/>
      <c r="EP222" s="49"/>
      <c r="EQ222" s="49"/>
      <c r="ER222" s="49"/>
      <c r="ES222" s="49"/>
      <c r="ET222" s="49"/>
      <c r="EU222" s="49"/>
      <c r="EV222" s="49"/>
      <c r="EW222" s="49"/>
      <c r="EX222" s="49"/>
      <c r="EY222" s="49"/>
      <c r="EZ222" s="49"/>
      <c r="FA222" s="49"/>
      <c r="FB222" s="49"/>
      <c r="FC222" s="49"/>
      <c r="FD222" s="49"/>
      <c r="FE222" s="49"/>
      <c r="FF222" s="49"/>
      <c r="FG222" s="49"/>
      <c r="FH222" s="49"/>
      <c r="FI222" s="49"/>
      <c r="FJ222" s="49"/>
      <c r="FK222" s="49"/>
      <c r="FL222" s="49"/>
      <c r="FM222" s="49"/>
      <c r="FN222" s="49"/>
      <c r="FO222" s="49"/>
      <c r="FP222" s="49"/>
      <c r="FQ222" s="49"/>
      <c r="FR222" s="49"/>
      <c r="FS222" s="49"/>
      <c r="FT222" s="49"/>
      <c r="FU222" s="49"/>
      <c r="FV222" s="49"/>
      <c r="FW222" s="49"/>
      <c r="FX222" s="49"/>
      <c r="FY222" s="49"/>
      <c r="FZ222" s="49"/>
      <c r="GA222" s="49"/>
      <c r="GB222" s="49"/>
      <c r="GC222" s="49"/>
      <c r="GD222" s="49"/>
      <c r="GE222" s="49"/>
      <c r="GF222" s="49"/>
      <c r="GG222" s="49"/>
      <c r="GH222" s="49"/>
      <c r="GI222" s="49"/>
      <c r="GJ222" s="49"/>
      <c r="GK222" s="49"/>
      <c r="GL222" s="49"/>
      <c r="GM222" s="49"/>
      <c r="GN222" s="49"/>
      <c r="GO222" s="49"/>
      <c r="GP222" s="49"/>
      <c r="GQ222" s="49"/>
      <c r="GR222" s="49"/>
      <c r="GS222" s="49"/>
      <c r="GT222" s="49"/>
      <c r="GU222" s="49"/>
      <c r="GV222" s="49"/>
      <c r="GW222" s="49"/>
      <c r="GX222" s="49"/>
      <c r="GY222" s="49"/>
      <c r="GZ222" s="49"/>
      <c r="HA222" s="49"/>
      <c r="HB222" s="49"/>
      <c r="HC222" s="49"/>
      <c r="HD222" s="49"/>
      <c r="HE222" s="49"/>
      <c r="HF222" s="49"/>
      <c r="HG222" s="49"/>
    </row>
    <row r="223" spans="1:215" s="3" customFormat="1" ht="62.25" customHeight="1">
      <c r="A223" s="27">
        <v>126</v>
      </c>
      <c r="B223" s="24">
        <v>3</v>
      </c>
      <c r="C223" s="26" t="s">
        <v>897</v>
      </c>
      <c r="D223" s="24" t="s">
        <v>99</v>
      </c>
      <c r="E223" s="24" t="s">
        <v>74</v>
      </c>
      <c r="F223" s="26" t="s">
        <v>898</v>
      </c>
      <c r="G223" s="24" t="s">
        <v>25</v>
      </c>
      <c r="H223" s="24" t="s">
        <v>104</v>
      </c>
      <c r="I223" s="42">
        <v>800</v>
      </c>
      <c r="J223" s="26" t="s">
        <v>899</v>
      </c>
      <c r="K223" s="42">
        <v>220</v>
      </c>
      <c r="L223" s="24" t="s">
        <v>900</v>
      </c>
      <c r="M223" s="24" t="s">
        <v>901</v>
      </c>
      <c r="N223" s="24" t="s">
        <v>902</v>
      </c>
      <c r="O223" s="24" t="s">
        <v>903</v>
      </c>
      <c r="P223" s="24" t="s">
        <v>114</v>
      </c>
      <c r="Q223" s="53" t="s">
        <v>74</v>
      </c>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c r="DT223" s="49"/>
      <c r="DU223" s="49"/>
      <c r="DV223" s="49"/>
      <c r="DW223" s="49"/>
      <c r="DX223" s="49"/>
      <c r="DY223" s="49"/>
      <c r="DZ223" s="49"/>
      <c r="EA223" s="49"/>
      <c r="EB223" s="49"/>
      <c r="EC223" s="49"/>
      <c r="ED223" s="49"/>
      <c r="EE223" s="49"/>
      <c r="EF223" s="49"/>
      <c r="EG223" s="49"/>
      <c r="EH223" s="49"/>
      <c r="EI223" s="49"/>
      <c r="EJ223" s="49"/>
      <c r="EK223" s="49"/>
      <c r="EL223" s="49"/>
      <c r="EM223" s="49"/>
      <c r="EN223" s="49"/>
      <c r="EO223" s="49"/>
      <c r="EP223" s="49"/>
      <c r="EQ223" s="49"/>
      <c r="ER223" s="49"/>
      <c r="ES223" s="49"/>
      <c r="ET223" s="49"/>
      <c r="EU223" s="49"/>
      <c r="EV223" s="49"/>
      <c r="EW223" s="49"/>
      <c r="EX223" s="49"/>
      <c r="EY223" s="49"/>
      <c r="EZ223" s="49"/>
      <c r="FA223" s="49"/>
      <c r="FB223" s="49"/>
      <c r="FC223" s="49"/>
      <c r="FD223" s="49"/>
      <c r="FE223" s="49"/>
      <c r="FF223" s="49"/>
      <c r="FG223" s="49"/>
      <c r="FH223" s="49"/>
      <c r="FI223" s="49"/>
      <c r="FJ223" s="49"/>
      <c r="FK223" s="49"/>
      <c r="FL223" s="49"/>
      <c r="FM223" s="49"/>
      <c r="FN223" s="49"/>
      <c r="FO223" s="49"/>
      <c r="FP223" s="49"/>
      <c r="FQ223" s="49"/>
      <c r="FR223" s="49"/>
      <c r="FS223" s="49"/>
      <c r="FT223" s="49"/>
      <c r="FU223" s="49"/>
      <c r="FV223" s="49"/>
      <c r="FW223" s="49"/>
      <c r="FX223" s="49"/>
      <c r="FY223" s="49"/>
      <c r="FZ223" s="49"/>
      <c r="GA223" s="49"/>
      <c r="GB223" s="49"/>
      <c r="GC223" s="49"/>
      <c r="GD223" s="49"/>
      <c r="GE223" s="49"/>
      <c r="GF223" s="49"/>
      <c r="GG223" s="49"/>
      <c r="GH223" s="49"/>
      <c r="GI223" s="49"/>
      <c r="GJ223" s="49"/>
      <c r="GK223" s="49"/>
      <c r="GL223" s="49"/>
      <c r="GM223" s="49"/>
      <c r="GN223" s="49"/>
      <c r="GO223" s="49"/>
      <c r="GP223" s="49"/>
      <c r="GQ223" s="49"/>
      <c r="GR223" s="49"/>
      <c r="GS223" s="49"/>
      <c r="GT223" s="49"/>
      <c r="GU223" s="49"/>
      <c r="GV223" s="49"/>
      <c r="GW223" s="49"/>
      <c r="GX223" s="49"/>
      <c r="GY223" s="49"/>
      <c r="GZ223" s="49"/>
      <c r="HA223" s="49"/>
      <c r="HB223" s="49"/>
      <c r="HC223" s="49"/>
      <c r="HD223" s="49"/>
      <c r="HE223" s="49"/>
      <c r="HF223" s="49"/>
      <c r="HG223" s="49"/>
    </row>
    <row r="224" spans="1:17" s="3" customFormat="1" ht="61.5" customHeight="1">
      <c r="A224" s="27">
        <v>127</v>
      </c>
      <c r="B224" s="24">
        <v>4</v>
      </c>
      <c r="C224" s="26" t="s">
        <v>904</v>
      </c>
      <c r="D224" s="24" t="s">
        <v>22</v>
      </c>
      <c r="E224" s="24" t="s">
        <v>74</v>
      </c>
      <c r="F224" s="26" t="s">
        <v>905</v>
      </c>
      <c r="G224" s="24" t="s">
        <v>67</v>
      </c>
      <c r="H224" s="24" t="s">
        <v>88</v>
      </c>
      <c r="I224" s="42">
        <v>1950</v>
      </c>
      <c r="J224" s="26" t="s">
        <v>26</v>
      </c>
      <c r="K224" s="42">
        <v>950</v>
      </c>
      <c r="L224" s="24" t="s">
        <v>889</v>
      </c>
      <c r="M224" s="24" t="s">
        <v>890</v>
      </c>
      <c r="N224" s="24" t="s">
        <v>889</v>
      </c>
      <c r="O224" s="24" t="s">
        <v>890</v>
      </c>
      <c r="P224" s="24" t="s">
        <v>416</v>
      </c>
      <c r="Q224" s="52" t="s">
        <v>74</v>
      </c>
    </row>
    <row r="225" spans="1:17" s="3" customFormat="1" ht="208.5" customHeight="1">
      <c r="A225" s="27">
        <v>128</v>
      </c>
      <c r="B225" s="24">
        <v>5</v>
      </c>
      <c r="C225" s="26" t="s">
        <v>906</v>
      </c>
      <c r="D225" s="24" t="s">
        <v>22</v>
      </c>
      <c r="E225" s="24" t="s">
        <v>74</v>
      </c>
      <c r="F225" s="26" t="s">
        <v>907</v>
      </c>
      <c r="G225" s="24" t="s">
        <v>67</v>
      </c>
      <c r="H225" s="24" t="s">
        <v>117</v>
      </c>
      <c r="I225" s="42">
        <v>2550</v>
      </c>
      <c r="J225" s="26" t="s">
        <v>908</v>
      </c>
      <c r="K225" s="42">
        <v>430</v>
      </c>
      <c r="L225" s="24" t="s">
        <v>889</v>
      </c>
      <c r="M225" s="24" t="s">
        <v>890</v>
      </c>
      <c r="N225" s="24" t="s">
        <v>889</v>
      </c>
      <c r="O225" s="24" t="s">
        <v>890</v>
      </c>
      <c r="P225" s="24" t="s">
        <v>416</v>
      </c>
      <c r="Q225" s="52" t="s">
        <v>74</v>
      </c>
    </row>
    <row r="226" spans="1:17" s="3" customFormat="1" ht="156" customHeight="1">
      <c r="A226" s="27">
        <v>129</v>
      </c>
      <c r="B226" s="24">
        <v>6</v>
      </c>
      <c r="C226" s="26" t="s">
        <v>909</v>
      </c>
      <c r="D226" s="24" t="s">
        <v>67</v>
      </c>
      <c r="E226" s="24" t="s">
        <v>74</v>
      </c>
      <c r="F226" s="26" t="s">
        <v>910</v>
      </c>
      <c r="G226" s="24" t="s">
        <v>67</v>
      </c>
      <c r="H226" s="24" t="s">
        <v>117</v>
      </c>
      <c r="I226" s="42">
        <v>5600</v>
      </c>
      <c r="J226" s="26" t="s">
        <v>911</v>
      </c>
      <c r="K226" s="42">
        <v>1050</v>
      </c>
      <c r="L226" s="24" t="s">
        <v>889</v>
      </c>
      <c r="M226" s="24" t="s">
        <v>890</v>
      </c>
      <c r="N226" s="24" t="s">
        <v>889</v>
      </c>
      <c r="O226" s="24" t="s">
        <v>890</v>
      </c>
      <c r="P226" s="24" t="s">
        <v>416</v>
      </c>
      <c r="Q226" s="52" t="s">
        <v>74</v>
      </c>
    </row>
    <row r="227" spans="1:17" s="3" customFormat="1" ht="51.75" customHeight="1">
      <c r="A227" s="27">
        <v>130</v>
      </c>
      <c r="B227" s="24">
        <v>7</v>
      </c>
      <c r="C227" s="26" t="s">
        <v>912</v>
      </c>
      <c r="D227" s="24" t="s">
        <v>22</v>
      </c>
      <c r="E227" s="24" t="s">
        <v>74</v>
      </c>
      <c r="F227" s="26" t="s">
        <v>913</v>
      </c>
      <c r="G227" s="24" t="s">
        <v>67</v>
      </c>
      <c r="H227" s="24" t="s">
        <v>88</v>
      </c>
      <c r="I227" s="42">
        <v>3000</v>
      </c>
      <c r="J227" s="26" t="s">
        <v>26</v>
      </c>
      <c r="K227" s="42">
        <v>1000</v>
      </c>
      <c r="L227" s="24" t="s">
        <v>894</v>
      </c>
      <c r="M227" s="24" t="s">
        <v>895</v>
      </c>
      <c r="N227" s="24" t="s">
        <v>896</v>
      </c>
      <c r="O227" s="24" t="s">
        <v>895</v>
      </c>
      <c r="P227" s="24" t="s">
        <v>533</v>
      </c>
      <c r="Q227" s="52" t="s">
        <v>74</v>
      </c>
    </row>
    <row r="228" spans="1:17" s="3" customFormat="1" ht="58.5" customHeight="1">
      <c r="A228" s="27">
        <v>131</v>
      </c>
      <c r="B228" s="24">
        <v>8</v>
      </c>
      <c r="C228" s="26" t="s">
        <v>914</v>
      </c>
      <c r="D228" s="24" t="s">
        <v>22</v>
      </c>
      <c r="E228" s="24" t="s">
        <v>74</v>
      </c>
      <c r="F228" s="26" t="s">
        <v>915</v>
      </c>
      <c r="G228" s="24" t="s">
        <v>25</v>
      </c>
      <c r="H228" s="24" t="s">
        <v>96</v>
      </c>
      <c r="I228" s="42">
        <v>4500</v>
      </c>
      <c r="J228" s="26" t="s">
        <v>916</v>
      </c>
      <c r="K228" s="42">
        <v>1300</v>
      </c>
      <c r="L228" s="24" t="s">
        <v>889</v>
      </c>
      <c r="M228" s="24" t="s">
        <v>890</v>
      </c>
      <c r="N228" s="24" t="s">
        <v>889</v>
      </c>
      <c r="O228" s="24" t="s">
        <v>890</v>
      </c>
      <c r="P228" s="24" t="s">
        <v>416</v>
      </c>
      <c r="Q228" s="52" t="s">
        <v>74</v>
      </c>
    </row>
    <row r="229" spans="1:17" s="3" customFormat="1" ht="54.75" customHeight="1">
      <c r="A229" s="27">
        <v>132</v>
      </c>
      <c r="B229" s="24">
        <v>9</v>
      </c>
      <c r="C229" s="26" t="s">
        <v>917</v>
      </c>
      <c r="D229" s="24" t="s">
        <v>22</v>
      </c>
      <c r="E229" s="24" t="s">
        <v>74</v>
      </c>
      <c r="F229" s="26" t="s">
        <v>918</v>
      </c>
      <c r="G229" s="24" t="s">
        <v>95</v>
      </c>
      <c r="H229" s="24" t="s">
        <v>96</v>
      </c>
      <c r="I229" s="42">
        <v>4500</v>
      </c>
      <c r="J229" s="26" t="s">
        <v>919</v>
      </c>
      <c r="K229" s="42">
        <v>1300</v>
      </c>
      <c r="L229" s="24" t="s">
        <v>889</v>
      </c>
      <c r="M229" s="24" t="s">
        <v>890</v>
      </c>
      <c r="N229" s="24" t="s">
        <v>889</v>
      </c>
      <c r="O229" s="24" t="s">
        <v>890</v>
      </c>
      <c r="P229" s="24" t="s">
        <v>416</v>
      </c>
      <c r="Q229" s="52" t="s">
        <v>74</v>
      </c>
    </row>
    <row r="230" spans="1:17" s="3" customFormat="1" ht="45.75" customHeight="1">
      <c r="A230" s="27">
        <v>133</v>
      </c>
      <c r="B230" s="24">
        <v>10</v>
      </c>
      <c r="C230" s="26" t="s">
        <v>920</v>
      </c>
      <c r="D230" s="24" t="s">
        <v>22</v>
      </c>
      <c r="E230" s="24" t="s">
        <v>74</v>
      </c>
      <c r="F230" s="26" t="s">
        <v>921</v>
      </c>
      <c r="G230" s="29" t="s">
        <v>25</v>
      </c>
      <c r="H230" s="24">
        <v>2022</v>
      </c>
      <c r="I230" s="42">
        <v>300</v>
      </c>
      <c r="J230" s="26" t="s">
        <v>26</v>
      </c>
      <c r="K230" s="42">
        <v>300</v>
      </c>
      <c r="L230" s="24" t="s">
        <v>922</v>
      </c>
      <c r="M230" s="24" t="s">
        <v>923</v>
      </c>
      <c r="N230" s="24" t="s">
        <v>924</v>
      </c>
      <c r="O230" s="24" t="s">
        <v>923</v>
      </c>
      <c r="P230" s="24" t="s">
        <v>114</v>
      </c>
      <c r="Q230" s="52" t="s">
        <v>74</v>
      </c>
    </row>
    <row r="231" spans="1:17" s="3" customFormat="1" ht="39.75" customHeight="1">
      <c r="A231" s="27">
        <v>134</v>
      </c>
      <c r="B231" s="24">
        <v>11</v>
      </c>
      <c r="C231" s="26" t="s">
        <v>925</v>
      </c>
      <c r="D231" s="24" t="s">
        <v>22</v>
      </c>
      <c r="E231" s="24" t="s">
        <v>74</v>
      </c>
      <c r="F231" s="26" t="s">
        <v>926</v>
      </c>
      <c r="G231" s="29" t="s">
        <v>25</v>
      </c>
      <c r="H231" s="24">
        <v>2022</v>
      </c>
      <c r="I231" s="42">
        <v>500</v>
      </c>
      <c r="J231" s="26" t="s">
        <v>26</v>
      </c>
      <c r="K231" s="42">
        <v>500</v>
      </c>
      <c r="L231" s="24" t="s">
        <v>927</v>
      </c>
      <c r="M231" s="24" t="s">
        <v>928</v>
      </c>
      <c r="N231" s="24" t="s">
        <v>929</v>
      </c>
      <c r="O231" s="24" t="s">
        <v>928</v>
      </c>
      <c r="P231" s="24" t="s">
        <v>114</v>
      </c>
      <c r="Q231" s="52" t="s">
        <v>74</v>
      </c>
    </row>
    <row r="232" spans="1:17" s="6" customFormat="1" ht="115.5" customHeight="1">
      <c r="A232" s="27">
        <v>135</v>
      </c>
      <c r="B232" s="24">
        <v>12</v>
      </c>
      <c r="C232" s="26" t="s">
        <v>930</v>
      </c>
      <c r="D232" s="24" t="s">
        <v>22</v>
      </c>
      <c r="E232" s="24" t="s">
        <v>74</v>
      </c>
      <c r="F232" s="26" t="s">
        <v>931</v>
      </c>
      <c r="G232" s="29" t="s">
        <v>25</v>
      </c>
      <c r="H232" s="24" t="s">
        <v>101</v>
      </c>
      <c r="I232" s="42">
        <v>1737</v>
      </c>
      <c r="J232" s="26" t="s">
        <v>932</v>
      </c>
      <c r="K232" s="42">
        <v>828</v>
      </c>
      <c r="L232" s="24" t="s">
        <v>933</v>
      </c>
      <c r="M232" s="24" t="s">
        <v>934</v>
      </c>
      <c r="N232" s="24" t="s">
        <v>935</v>
      </c>
      <c r="O232" s="24" t="s">
        <v>936</v>
      </c>
      <c r="P232" s="24" t="s">
        <v>416</v>
      </c>
      <c r="Q232" s="52" t="s">
        <v>74</v>
      </c>
    </row>
    <row r="233" spans="1:17" s="6" customFormat="1" ht="55.5" customHeight="1">
      <c r="A233" s="27">
        <v>136</v>
      </c>
      <c r="B233" s="24">
        <v>13</v>
      </c>
      <c r="C233" s="26" t="s">
        <v>937</v>
      </c>
      <c r="D233" s="24" t="s">
        <v>22</v>
      </c>
      <c r="E233" s="24" t="s">
        <v>74</v>
      </c>
      <c r="F233" s="26" t="s">
        <v>938</v>
      </c>
      <c r="G233" s="29" t="s">
        <v>25</v>
      </c>
      <c r="H233" s="24">
        <v>2022</v>
      </c>
      <c r="I233" s="42">
        <v>4000</v>
      </c>
      <c r="J233" s="26" t="s">
        <v>26</v>
      </c>
      <c r="K233" s="42">
        <v>4000</v>
      </c>
      <c r="L233" s="24" t="s">
        <v>550</v>
      </c>
      <c r="M233" s="24" t="s">
        <v>551</v>
      </c>
      <c r="N233" s="24" t="s">
        <v>552</v>
      </c>
      <c r="O233" s="24" t="s">
        <v>551</v>
      </c>
      <c r="P233" s="24" t="s">
        <v>31</v>
      </c>
      <c r="Q233" s="52" t="s">
        <v>74</v>
      </c>
    </row>
    <row r="234" spans="1:215" s="6" customFormat="1" ht="24.75" customHeight="1">
      <c r="A234" s="25"/>
      <c r="B234" s="24" t="str">
        <f>"(五)安居工程("&amp;SUBTOTAL(3,E235:E239)&amp;"个)"</f>
        <v>(五)安居工程(3个)</v>
      </c>
      <c r="C234" s="26"/>
      <c r="D234" s="24" t="s">
        <v>20</v>
      </c>
      <c r="E234" s="24"/>
      <c r="F234" s="26" t="s">
        <v>20</v>
      </c>
      <c r="G234" s="24" t="s">
        <v>20</v>
      </c>
      <c r="H234" s="24"/>
      <c r="I234" s="42">
        <f>SUBTOTAL(9,I235,I238:I239)</f>
        <v>113349</v>
      </c>
      <c r="J234" s="26" t="s">
        <v>20</v>
      </c>
      <c r="K234" s="42">
        <f>SUBTOTAL(9,K235,K238:K239)</f>
        <v>55533</v>
      </c>
      <c r="L234" s="24" t="s">
        <v>20</v>
      </c>
      <c r="M234" s="24" t="s">
        <v>20</v>
      </c>
      <c r="N234" s="24" t="s">
        <v>20</v>
      </c>
      <c r="O234" s="24" t="s">
        <v>20</v>
      </c>
      <c r="P234" s="24"/>
      <c r="Q234" s="48"/>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row>
    <row r="235" spans="1:215" s="3" customFormat="1" ht="99.75" customHeight="1">
      <c r="A235" s="27">
        <v>137</v>
      </c>
      <c r="B235" s="24">
        <v>1</v>
      </c>
      <c r="C235" s="24" t="s">
        <v>939</v>
      </c>
      <c r="D235" s="24" t="s">
        <v>99</v>
      </c>
      <c r="E235" s="24" t="s">
        <v>23</v>
      </c>
      <c r="F235" s="26" t="s">
        <v>940</v>
      </c>
      <c r="G235" s="24" t="s">
        <v>25</v>
      </c>
      <c r="H235" s="24" t="s">
        <v>101</v>
      </c>
      <c r="I235" s="42">
        <v>18816</v>
      </c>
      <c r="J235" s="26" t="s">
        <v>941</v>
      </c>
      <c r="K235" s="42">
        <v>7000</v>
      </c>
      <c r="L235" s="29" t="s">
        <v>942</v>
      </c>
      <c r="M235" s="29" t="s">
        <v>173</v>
      </c>
      <c r="N235" s="24" t="s">
        <v>160</v>
      </c>
      <c r="O235" s="24" t="s">
        <v>161</v>
      </c>
      <c r="P235" s="24" t="s">
        <v>174</v>
      </c>
      <c r="Q235" s="48" t="s">
        <v>23</v>
      </c>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49"/>
      <c r="CN235" s="49"/>
      <c r="CO235" s="49"/>
      <c r="CP235" s="49"/>
      <c r="CQ235" s="49"/>
      <c r="CR235" s="49"/>
      <c r="CS235" s="49"/>
      <c r="CT235" s="49"/>
      <c r="CU235" s="49"/>
      <c r="CV235" s="49"/>
      <c r="CW235" s="49"/>
      <c r="CX235" s="49"/>
      <c r="CY235" s="49"/>
      <c r="CZ235" s="49"/>
      <c r="DA235" s="49"/>
      <c r="DB235" s="49"/>
      <c r="DC235" s="49"/>
      <c r="DD235" s="49"/>
      <c r="DE235" s="49"/>
      <c r="DF235" s="49"/>
      <c r="DG235" s="49"/>
      <c r="DH235" s="49"/>
      <c r="DI235" s="49"/>
      <c r="DJ235" s="49"/>
      <c r="DK235" s="49"/>
      <c r="DL235" s="49"/>
      <c r="DM235" s="49"/>
      <c r="DN235" s="49"/>
      <c r="DO235" s="49"/>
      <c r="DP235" s="49"/>
      <c r="DQ235" s="49"/>
      <c r="DR235" s="49"/>
      <c r="DS235" s="49"/>
      <c r="DT235" s="49"/>
      <c r="DU235" s="49"/>
      <c r="DV235" s="49"/>
      <c r="DW235" s="49"/>
      <c r="DX235" s="49"/>
      <c r="DY235" s="49"/>
      <c r="DZ235" s="49"/>
      <c r="EA235" s="49"/>
      <c r="EB235" s="49"/>
      <c r="EC235" s="49"/>
      <c r="ED235" s="49"/>
      <c r="EE235" s="49"/>
      <c r="EF235" s="49"/>
      <c r="EG235" s="49"/>
      <c r="EH235" s="49"/>
      <c r="EI235" s="49"/>
      <c r="EJ235" s="49"/>
      <c r="EK235" s="49"/>
      <c r="EL235" s="49"/>
      <c r="EM235" s="49"/>
      <c r="EN235" s="49"/>
      <c r="EO235" s="49"/>
      <c r="EP235" s="49"/>
      <c r="EQ235" s="49"/>
      <c r="ER235" s="49"/>
      <c r="ES235" s="49"/>
      <c r="ET235" s="49"/>
      <c r="EU235" s="49"/>
      <c r="EV235" s="49"/>
      <c r="EW235" s="49"/>
      <c r="EX235" s="49"/>
      <c r="EY235" s="49"/>
      <c r="EZ235" s="49"/>
      <c r="FA235" s="49"/>
      <c r="FB235" s="49"/>
      <c r="FC235" s="49"/>
      <c r="FD235" s="49"/>
      <c r="FE235" s="49"/>
      <c r="FF235" s="49"/>
      <c r="FG235" s="49"/>
      <c r="FH235" s="49"/>
      <c r="FI235" s="49"/>
      <c r="FJ235" s="49"/>
      <c r="FK235" s="49"/>
      <c r="FL235" s="49"/>
      <c r="FM235" s="49"/>
      <c r="FN235" s="49"/>
      <c r="FO235" s="49"/>
      <c r="FP235" s="49"/>
      <c r="FQ235" s="49"/>
      <c r="FR235" s="49"/>
      <c r="FS235" s="49"/>
      <c r="FT235" s="49"/>
      <c r="FU235" s="49"/>
      <c r="FV235" s="49"/>
      <c r="FW235" s="49"/>
      <c r="FX235" s="49"/>
      <c r="FY235" s="49"/>
      <c r="FZ235" s="49"/>
      <c r="GA235" s="49"/>
      <c r="GB235" s="49"/>
      <c r="GC235" s="49"/>
      <c r="GD235" s="49"/>
      <c r="GE235" s="49"/>
      <c r="GF235" s="49"/>
      <c r="GG235" s="49"/>
      <c r="GH235" s="49"/>
      <c r="GI235" s="49"/>
      <c r="GJ235" s="49"/>
      <c r="GK235" s="49"/>
      <c r="GL235" s="49"/>
      <c r="GM235" s="49"/>
      <c r="GN235" s="49"/>
      <c r="GO235" s="49"/>
      <c r="GP235" s="49"/>
      <c r="GQ235" s="49"/>
      <c r="GR235" s="49"/>
      <c r="GS235" s="49"/>
      <c r="GT235" s="49"/>
      <c r="GU235" s="49"/>
      <c r="GV235" s="49"/>
      <c r="GW235" s="49"/>
      <c r="GX235" s="49"/>
      <c r="GY235" s="49"/>
      <c r="GZ235" s="49"/>
      <c r="HA235" s="49"/>
      <c r="HB235" s="49"/>
      <c r="HC235" s="49"/>
      <c r="HD235" s="49"/>
      <c r="HE235" s="49"/>
      <c r="HF235" s="49"/>
      <c r="HG235" s="49"/>
    </row>
    <row r="236" spans="1:215" s="3" customFormat="1" ht="74.25" customHeight="1">
      <c r="A236" s="25"/>
      <c r="B236" s="31" t="s">
        <v>32</v>
      </c>
      <c r="C236" s="26" t="s">
        <v>943</v>
      </c>
      <c r="D236" s="24" t="s">
        <v>99</v>
      </c>
      <c r="E236" s="24"/>
      <c r="F236" s="26" t="s">
        <v>944</v>
      </c>
      <c r="G236" s="24"/>
      <c r="H236" s="29" t="s">
        <v>101</v>
      </c>
      <c r="I236" s="42">
        <v>10940</v>
      </c>
      <c r="J236" s="26" t="s">
        <v>945</v>
      </c>
      <c r="K236" s="42">
        <v>4000</v>
      </c>
      <c r="L236" s="29" t="s">
        <v>321</v>
      </c>
      <c r="M236" s="29" t="s">
        <v>120</v>
      </c>
      <c r="N236" s="29" t="s">
        <v>160</v>
      </c>
      <c r="O236" s="29" t="s">
        <v>161</v>
      </c>
      <c r="P236" s="29"/>
      <c r="Q236" s="50" t="s">
        <v>23</v>
      </c>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49"/>
      <c r="CN236" s="49"/>
      <c r="CO236" s="49"/>
      <c r="CP236" s="49"/>
      <c r="CQ236" s="49"/>
      <c r="CR236" s="49"/>
      <c r="CS236" s="49"/>
      <c r="CT236" s="49"/>
      <c r="CU236" s="49"/>
      <c r="CV236" s="49"/>
      <c r="CW236" s="49"/>
      <c r="CX236" s="49"/>
      <c r="CY236" s="49"/>
      <c r="CZ236" s="49"/>
      <c r="DA236" s="49"/>
      <c r="DB236" s="49"/>
      <c r="DC236" s="49"/>
      <c r="DD236" s="49"/>
      <c r="DE236" s="49"/>
      <c r="DF236" s="49"/>
      <c r="DG236" s="49"/>
      <c r="DH236" s="49"/>
      <c r="DI236" s="49"/>
      <c r="DJ236" s="49"/>
      <c r="DK236" s="49"/>
      <c r="DL236" s="49"/>
      <c r="DM236" s="49"/>
      <c r="DN236" s="49"/>
      <c r="DO236" s="49"/>
      <c r="DP236" s="49"/>
      <c r="DQ236" s="49"/>
      <c r="DR236" s="49"/>
      <c r="DS236" s="49"/>
      <c r="DT236" s="49"/>
      <c r="DU236" s="49"/>
      <c r="DV236" s="49"/>
      <c r="DW236" s="49"/>
      <c r="DX236" s="49"/>
      <c r="DY236" s="49"/>
      <c r="DZ236" s="49"/>
      <c r="EA236" s="49"/>
      <c r="EB236" s="49"/>
      <c r="EC236" s="49"/>
      <c r="ED236" s="49"/>
      <c r="EE236" s="49"/>
      <c r="EF236" s="49"/>
      <c r="EG236" s="49"/>
      <c r="EH236" s="49"/>
      <c r="EI236" s="49"/>
      <c r="EJ236" s="49"/>
      <c r="EK236" s="49"/>
      <c r="EL236" s="49"/>
      <c r="EM236" s="49"/>
      <c r="EN236" s="49"/>
      <c r="EO236" s="49"/>
      <c r="EP236" s="49"/>
      <c r="EQ236" s="49"/>
      <c r="ER236" s="49"/>
      <c r="ES236" s="49"/>
      <c r="ET236" s="49"/>
      <c r="EU236" s="49"/>
      <c r="EV236" s="49"/>
      <c r="EW236" s="49"/>
      <c r="EX236" s="49"/>
      <c r="EY236" s="49"/>
      <c r="EZ236" s="49"/>
      <c r="FA236" s="49"/>
      <c r="FB236" s="49"/>
      <c r="FC236" s="49"/>
      <c r="FD236" s="49"/>
      <c r="FE236" s="49"/>
      <c r="FF236" s="49"/>
      <c r="FG236" s="49"/>
      <c r="FH236" s="49"/>
      <c r="FI236" s="49"/>
      <c r="FJ236" s="49"/>
      <c r="FK236" s="49"/>
      <c r="FL236" s="49"/>
      <c r="FM236" s="49"/>
      <c r="FN236" s="49"/>
      <c r="FO236" s="49"/>
      <c r="FP236" s="49"/>
      <c r="FQ236" s="49"/>
      <c r="FR236" s="49"/>
      <c r="FS236" s="49"/>
      <c r="FT236" s="49"/>
      <c r="FU236" s="49"/>
      <c r="FV236" s="49"/>
      <c r="FW236" s="49"/>
      <c r="FX236" s="49"/>
      <c r="FY236" s="49"/>
      <c r="FZ236" s="49"/>
      <c r="GA236" s="49"/>
      <c r="GB236" s="49"/>
      <c r="GC236" s="49"/>
      <c r="GD236" s="49"/>
      <c r="GE236" s="49"/>
      <c r="GF236" s="49"/>
      <c r="GG236" s="49"/>
      <c r="GH236" s="49"/>
      <c r="GI236" s="49"/>
      <c r="GJ236" s="49"/>
      <c r="GK236" s="49"/>
      <c r="GL236" s="49"/>
      <c r="GM236" s="49"/>
      <c r="GN236" s="49"/>
      <c r="GO236" s="49"/>
      <c r="GP236" s="49"/>
      <c r="GQ236" s="49"/>
      <c r="GR236" s="49"/>
      <c r="GS236" s="49"/>
      <c r="GT236" s="49"/>
      <c r="GU236" s="49"/>
      <c r="GV236" s="49"/>
      <c r="GW236" s="49"/>
      <c r="GX236" s="49"/>
      <c r="GY236" s="49"/>
      <c r="GZ236" s="49"/>
      <c r="HA236" s="49"/>
      <c r="HB236" s="49"/>
      <c r="HC236" s="49"/>
      <c r="HD236" s="49"/>
      <c r="HE236" s="49"/>
      <c r="HF236" s="49"/>
      <c r="HG236" s="49"/>
    </row>
    <row r="237" spans="1:215" s="3" customFormat="1" ht="60" customHeight="1">
      <c r="A237" s="25"/>
      <c r="B237" s="31" t="s">
        <v>37</v>
      </c>
      <c r="C237" s="26" t="s">
        <v>946</v>
      </c>
      <c r="D237" s="24" t="s">
        <v>99</v>
      </c>
      <c r="E237" s="24"/>
      <c r="F237" s="26" t="s">
        <v>947</v>
      </c>
      <c r="G237" s="24"/>
      <c r="H237" s="24" t="s">
        <v>101</v>
      </c>
      <c r="I237" s="42">
        <v>7876</v>
      </c>
      <c r="J237" s="26" t="s">
        <v>948</v>
      </c>
      <c r="K237" s="42">
        <v>3000</v>
      </c>
      <c r="L237" s="29" t="s">
        <v>106</v>
      </c>
      <c r="M237" s="29" t="s">
        <v>107</v>
      </c>
      <c r="N237" s="24" t="s">
        <v>160</v>
      </c>
      <c r="O237" s="24" t="s">
        <v>161</v>
      </c>
      <c r="P237" s="29"/>
      <c r="Q237" s="50" t="s">
        <v>23</v>
      </c>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49"/>
      <c r="CN237" s="49"/>
      <c r="CO237" s="49"/>
      <c r="CP237" s="49"/>
      <c r="CQ237" s="49"/>
      <c r="CR237" s="49"/>
      <c r="CS237" s="49"/>
      <c r="CT237" s="49"/>
      <c r="CU237" s="49"/>
      <c r="CV237" s="49"/>
      <c r="CW237" s="49"/>
      <c r="CX237" s="49"/>
      <c r="CY237" s="49"/>
      <c r="CZ237" s="49"/>
      <c r="DA237" s="49"/>
      <c r="DB237" s="49"/>
      <c r="DC237" s="49"/>
      <c r="DD237" s="49"/>
      <c r="DE237" s="49"/>
      <c r="DF237" s="49"/>
      <c r="DG237" s="49"/>
      <c r="DH237" s="49"/>
      <c r="DI237" s="49"/>
      <c r="DJ237" s="49"/>
      <c r="DK237" s="49"/>
      <c r="DL237" s="49"/>
      <c r="DM237" s="49"/>
      <c r="DN237" s="49"/>
      <c r="DO237" s="49"/>
      <c r="DP237" s="49"/>
      <c r="DQ237" s="49"/>
      <c r="DR237" s="49"/>
      <c r="DS237" s="49"/>
      <c r="DT237" s="49"/>
      <c r="DU237" s="49"/>
      <c r="DV237" s="49"/>
      <c r="DW237" s="49"/>
      <c r="DX237" s="49"/>
      <c r="DY237" s="49"/>
      <c r="DZ237" s="49"/>
      <c r="EA237" s="49"/>
      <c r="EB237" s="49"/>
      <c r="EC237" s="49"/>
      <c r="ED237" s="49"/>
      <c r="EE237" s="49"/>
      <c r="EF237" s="49"/>
      <c r="EG237" s="49"/>
      <c r="EH237" s="49"/>
      <c r="EI237" s="49"/>
      <c r="EJ237" s="49"/>
      <c r="EK237" s="49"/>
      <c r="EL237" s="49"/>
      <c r="EM237" s="49"/>
      <c r="EN237" s="49"/>
      <c r="EO237" s="49"/>
      <c r="EP237" s="49"/>
      <c r="EQ237" s="49"/>
      <c r="ER237" s="49"/>
      <c r="ES237" s="49"/>
      <c r="ET237" s="49"/>
      <c r="EU237" s="49"/>
      <c r="EV237" s="49"/>
      <c r="EW237" s="49"/>
      <c r="EX237" s="49"/>
      <c r="EY237" s="49"/>
      <c r="EZ237" s="49"/>
      <c r="FA237" s="49"/>
      <c r="FB237" s="49"/>
      <c r="FC237" s="49"/>
      <c r="FD237" s="49"/>
      <c r="FE237" s="49"/>
      <c r="FF237" s="49"/>
      <c r="FG237" s="49"/>
      <c r="FH237" s="49"/>
      <c r="FI237" s="49"/>
      <c r="FJ237" s="49"/>
      <c r="FK237" s="49"/>
      <c r="FL237" s="49"/>
      <c r="FM237" s="49"/>
      <c r="FN237" s="49"/>
      <c r="FO237" s="49"/>
      <c r="FP237" s="49"/>
      <c r="FQ237" s="49"/>
      <c r="FR237" s="49"/>
      <c r="FS237" s="49"/>
      <c r="FT237" s="49"/>
      <c r="FU237" s="49"/>
      <c r="FV237" s="49"/>
      <c r="FW237" s="49"/>
      <c r="FX237" s="49"/>
      <c r="FY237" s="49"/>
      <c r="FZ237" s="49"/>
      <c r="GA237" s="49"/>
      <c r="GB237" s="49"/>
      <c r="GC237" s="49"/>
      <c r="GD237" s="49"/>
      <c r="GE237" s="49"/>
      <c r="GF237" s="49"/>
      <c r="GG237" s="49"/>
      <c r="GH237" s="49"/>
      <c r="GI237" s="49"/>
      <c r="GJ237" s="49"/>
      <c r="GK237" s="49"/>
      <c r="GL237" s="49"/>
      <c r="GM237" s="49"/>
      <c r="GN237" s="49"/>
      <c r="GO237" s="49"/>
      <c r="GP237" s="49"/>
      <c r="GQ237" s="49"/>
      <c r="GR237" s="49"/>
      <c r="GS237" s="49"/>
      <c r="GT237" s="49"/>
      <c r="GU237" s="49"/>
      <c r="GV237" s="49"/>
      <c r="GW237" s="49"/>
      <c r="GX237" s="49"/>
      <c r="GY237" s="49"/>
      <c r="GZ237" s="49"/>
      <c r="HA237" s="49"/>
      <c r="HB237" s="49"/>
      <c r="HC237" s="49"/>
      <c r="HD237" s="49"/>
      <c r="HE237" s="49"/>
      <c r="HF237" s="49"/>
      <c r="HG237" s="49"/>
    </row>
    <row r="238" spans="1:215" s="3" customFormat="1" ht="79.5" customHeight="1">
      <c r="A238" s="27">
        <v>138</v>
      </c>
      <c r="B238" s="24">
        <v>2</v>
      </c>
      <c r="C238" s="24" t="s">
        <v>949</v>
      </c>
      <c r="D238" s="24" t="s">
        <v>22</v>
      </c>
      <c r="E238" s="24" t="s">
        <v>23</v>
      </c>
      <c r="F238" s="26" t="s">
        <v>950</v>
      </c>
      <c r="G238" s="24" t="s">
        <v>67</v>
      </c>
      <c r="H238" s="24" t="s">
        <v>88</v>
      </c>
      <c r="I238" s="42">
        <v>79533</v>
      </c>
      <c r="J238" s="26" t="s">
        <v>26</v>
      </c>
      <c r="K238" s="42">
        <v>39533</v>
      </c>
      <c r="L238" s="24" t="s">
        <v>172</v>
      </c>
      <c r="M238" s="24" t="s">
        <v>173</v>
      </c>
      <c r="N238" s="24" t="s">
        <v>160</v>
      </c>
      <c r="O238" s="24" t="s">
        <v>161</v>
      </c>
      <c r="P238" s="24" t="s">
        <v>174</v>
      </c>
      <c r="Q238" s="50" t="s">
        <v>23</v>
      </c>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49"/>
      <c r="CN238" s="49"/>
      <c r="CO238" s="49"/>
      <c r="CP238" s="49"/>
      <c r="CQ238" s="49"/>
      <c r="CR238" s="49"/>
      <c r="CS238" s="49"/>
      <c r="CT238" s="49"/>
      <c r="CU238" s="49"/>
      <c r="CV238" s="49"/>
      <c r="CW238" s="49"/>
      <c r="CX238" s="49"/>
      <c r="CY238" s="49"/>
      <c r="CZ238" s="49"/>
      <c r="DA238" s="49"/>
      <c r="DB238" s="49"/>
      <c r="DC238" s="49"/>
      <c r="DD238" s="49"/>
      <c r="DE238" s="49"/>
      <c r="DF238" s="49"/>
      <c r="DG238" s="49"/>
      <c r="DH238" s="49"/>
      <c r="DI238" s="49"/>
      <c r="DJ238" s="49"/>
      <c r="DK238" s="49"/>
      <c r="DL238" s="49"/>
      <c r="DM238" s="49"/>
      <c r="DN238" s="49"/>
      <c r="DO238" s="49"/>
      <c r="DP238" s="49"/>
      <c r="DQ238" s="49"/>
      <c r="DR238" s="49"/>
      <c r="DS238" s="49"/>
      <c r="DT238" s="49"/>
      <c r="DU238" s="49"/>
      <c r="DV238" s="49"/>
      <c r="DW238" s="49"/>
      <c r="DX238" s="49"/>
      <c r="DY238" s="49"/>
      <c r="DZ238" s="49"/>
      <c r="EA238" s="49"/>
      <c r="EB238" s="49"/>
      <c r="EC238" s="49"/>
      <c r="ED238" s="49"/>
      <c r="EE238" s="49"/>
      <c r="EF238" s="49"/>
      <c r="EG238" s="49"/>
      <c r="EH238" s="49"/>
      <c r="EI238" s="49"/>
      <c r="EJ238" s="49"/>
      <c r="EK238" s="49"/>
      <c r="EL238" s="49"/>
      <c r="EM238" s="49"/>
      <c r="EN238" s="49"/>
      <c r="EO238" s="49"/>
      <c r="EP238" s="49"/>
      <c r="EQ238" s="49"/>
      <c r="ER238" s="49"/>
      <c r="ES238" s="49"/>
      <c r="ET238" s="49"/>
      <c r="EU238" s="49"/>
      <c r="EV238" s="49"/>
      <c r="EW238" s="49"/>
      <c r="EX238" s="49"/>
      <c r="EY238" s="49"/>
      <c r="EZ238" s="49"/>
      <c r="FA238" s="49"/>
      <c r="FB238" s="49"/>
      <c r="FC238" s="49"/>
      <c r="FD238" s="49"/>
      <c r="FE238" s="49"/>
      <c r="FF238" s="49"/>
      <c r="FG238" s="49"/>
      <c r="FH238" s="49"/>
      <c r="FI238" s="49"/>
      <c r="FJ238" s="49"/>
      <c r="FK238" s="49"/>
      <c r="FL238" s="49"/>
      <c r="FM238" s="49"/>
      <c r="FN238" s="49"/>
      <c r="FO238" s="49"/>
      <c r="FP238" s="49"/>
      <c r="FQ238" s="49"/>
      <c r="FR238" s="49"/>
      <c r="FS238" s="49"/>
      <c r="FT238" s="49"/>
      <c r="FU238" s="49"/>
      <c r="FV238" s="49"/>
      <c r="FW238" s="49"/>
      <c r="FX238" s="49"/>
      <c r="FY238" s="49"/>
      <c r="FZ238" s="49"/>
      <c r="GA238" s="49"/>
      <c r="GB238" s="49"/>
      <c r="GC238" s="49"/>
      <c r="GD238" s="49"/>
      <c r="GE238" s="49"/>
      <c r="GF238" s="49"/>
      <c r="GG238" s="49"/>
      <c r="GH238" s="49"/>
      <c r="GI238" s="49"/>
      <c r="GJ238" s="49"/>
      <c r="GK238" s="49"/>
      <c r="GL238" s="49"/>
      <c r="GM238" s="49"/>
      <c r="GN238" s="49"/>
      <c r="GO238" s="49"/>
      <c r="GP238" s="49"/>
      <c r="GQ238" s="49"/>
      <c r="GR238" s="49"/>
      <c r="GS238" s="49"/>
      <c r="GT238" s="49"/>
      <c r="GU238" s="49"/>
      <c r="GV238" s="49"/>
      <c r="GW238" s="49"/>
      <c r="GX238" s="49"/>
      <c r="GY238" s="49"/>
      <c r="GZ238" s="49"/>
      <c r="HA238" s="49"/>
      <c r="HB238" s="49"/>
      <c r="HC238" s="49"/>
      <c r="HD238" s="49"/>
      <c r="HE238" s="49"/>
      <c r="HF238" s="49"/>
      <c r="HG238" s="49"/>
    </row>
    <row r="239" spans="1:215" s="3" customFormat="1" ht="63.75" customHeight="1">
      <c r="A239" s="27">
        <v>139</v>
      </c>
      <c r="B239" s="24">
        <v>3</v>
      </c>
      <c r="C239" s="24" t="s">
        <v>951</v>
      </c>
      <c r="D239" s="24" t="s">
        <v>99</v>
      </c>
      <c r="E239" s="24" t="s">
        <v>23</v>
      </c>
      <c r="F239" s="26" t="s">
        <v>952</v>
      </c>
      <c r="G239" s="24" t="s">
        <v>25</v>
      </c>
      <c r="H239" s="24" t="s">
        <v>101</v>
      </c>
      <c r="I239" s="42">
        <v>15000</v>
      </c>
      <c r="J239" s="26" t="s">
        <v>953</v>
      </c>
      <c r="K239" s="42">
        <v>9000</v>
      </c>
      <c r="L239" s="24" t="s">
        <v>954</v>
      </c>
      <c r="M239" s="24" t="s">
        <v>955</v>
      </c>
      <c r="N239" s="24" t="s">
        <v>160</v>
      </c>
      <c r="O239" s="24" t="s">
        <v>161</v>
      </c>
      <c r="P239" s="24" t="s">
        <v>956</v>
      </c>
      <c r="Q239" s="50" t="s">
        <v>23</v>
      </c>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49"/>
      <c r="CN239" s="49"/>
      <c r="CO239" s="49"/>
      <c r="CP239" s="49"/>
      <c r="CQ239" s="49"/>
      <c r="CR239" s="49"/>
      <c r="CS239" s="49"/>
      <c r="CT239" s="49"/>
      <c r="CU239" s="49"/>
      <c r="CV239" s="49"/>
      <c r="CW239" s="49"/>
      <c r="CX239" s="49"/>
      <c r="CY239" s="49"/>
      <c r="CZ239" s="49"/>
      <c r="DA239" s="49"/>
      <c r="DB239" s="49"/>
      <c r="DC239" s="49"/>
      <c r="DD239" s="49"/>
      <c r="DE239" s="49"/>
      <c r="DF239" s="49"/>
      <c r="DG239" s="49"/>
      <c r="DH239" s="49"/>
      <c r="DI239" s="49"/>
      <c r="DJ239" s="49"/>
      <c r="DK239" s="49"/>
      <c r="DL239" s="49"/>
      <c r="DM239" s="49"/>
      <c r="DN239" s="49"/>
      <c r="DO239" s="49"/>
      <c r="DP239" s="49"/>
      <c r="DQ239" s="49"/>
      <c r="DR239" s="49"/>
      <c r="DS239" s="49"/>
      <c r="DT239" s="49"/>
      <c r="DU239" s="49"/>
      <c r="DV239" s="49"/>
      <c r="DW239" s="49"/>
      <c r="DX239" s="49"/>
      <c r="DY239" s="49"/>
      <c r="DZ239" s="49"/>
      <c r="EA239" s="49"/>
      <c r="EB239" s="49"/>
      <c r="EC239" s="49"/>
      <c r="ED239" s="49"/>
      <c r="EE239" s="49"/>
      <c r="EF239" s="49"/>
      <c r="EG239" s="49"/>
      <c r="EH239" s="49"/>
      <c r="EI239" s="49"/>
      <c r="EJ239" s="49"/>
      <c r="EK239" s="49"/>
      <c r="EL239" s="49"/>
      <c r="EM239" s="49"/>
      <c r="EN239" s="49"/>
      <c r="EO239" s="49"/>
      <c r="EP239" s="49"/>
      <c r="EQ239" s="49"/>
      <c r="ER239" s="49"/>
      <c r="ES239" s="49"/>
      <c r="ET239" s="49"/>
      <c r="EU239" s="49"/>
      <c r="EV239" s="49"/>
      <c r="EW239" s="49"/>
      <c r="EX239" s="49"/>
      <c r="EY239" s="49"/>
      <c r="EZ239" s="49"/>
      <c r="FA239" s="49"/>
      <c r="FB239" s="49"/>
      <c r="FC239" s="49"/>
      <c r="FD239" s="49"/>
      <c r="FE239" s="49"/>
      <c r="FF239" s="49"/>
      <c r="FG239" s="49"/>
      <c r="FH239" s="49"/>
      <c r="FI239" s="49"/>
      <c r="FJ239" s="49"/>
      <c r="FK239" s="49"/>
      <c r="FL239" s="49"/>
      <c r="FM239" s="49"/>
      <c r="FN239" s="49"/>
      <c r="FO239" s="49"/>
      <c r="FP239" s="49"/>
      <c r="FQ239" s="49"/>
      <c r="FR239" s="49"/>
      <c r="FS239" s="49"/>
      <c r="FT239" s="49"/>
      <c r="FU239" s="49"/>
      <c r="FV239" s="49"/>
      <c r="FW239" s="49"/>
      <c r="FX239" s="49"/>
      <c r="FY239" s="49"/>
      <c r="FZ239" s="49"/>
      <c r="GA239" s="49"/>
      <c r="GB239" s="49"/>
      <c r="GC239" s="49"/>
      <c r="GD239" s="49"/>
      <c r="GE239" s="49"/>
      <c r="GF239" s="49"/>
      <c r="GG239" s="49"/>
      <c r="GH239" s="49"/>
      <c r="GI239" s="49"/>
      <c r="GJ239" s="49"/>
      <c r="GK239" s="49"/>
      <c r="GL239" s="49"/>
      <c r="GM239" s="49"/>
      <c r="GN239" s="49"/>
      <c r="GO239" s="49"/>
      <c r="GP239" s="49"/>
      <c r="GQ239" s="49"/>
      <c r="GR239" s="49"/>
      <c r="GS239" s="49"/>
      <c r="GT239" s="49"/>
      <c r="GU239" s="49"/>
      <c r="GV239" s="49"/>
      <c r="GW239" s="49"/>
      <c r="GX239" s="49"/>
      <c r="GY239" s="49"/>
      <c r="GZ239" s="49"/>
      <c r="HA239" s="49"/>
      <c r="HB239" s="49"/>
      <c r="HC239" s="49"/>
      <c r="HD239" s="49"/>
      <c r="HE239" s="49"/>
      <c r="HF239" s="49"/>
      <c r="HG239" s="49"/>
    </row>
    <row r="240" spans="1:215" s="6" customFormat="1" ht="24.75" customHeight="1">
      <c r="A240" s="25"/>
      <c r="B240" s="24" t="str">
        <f>"(六)扶贫开发("&amp;SUBTOTAL(3,E241)&amp;"个)"</f>
        <v>(六)扶贫开发(1个)</v>
      </c>
      <c r="C240" s="26"/>
      <c r="D240" s="24" t="s">
        <v>20</v>
      </c>
      <c r="E240" s="24"/>
      <c r="F240" s="26" t="s">
        <v>20</v>
      </c>
      <c r="G240" s="24" t="s">
        <v>20</v>
      </c>
      <c r="H240" s="24"/>
      <c r="I240" s="42">
        <f>SUBTOTAL(9,I241)</f>
        <v>8000</v>
      </c>
      <c r="J240" s="26" t="s">
        <v>20</v>
      </c>
      <c r="K240" s="42">
        <f>SUBTOTAL(9,K241)</f>
        <v>8000</v>
      </c>
      <c r="L240" s="24" t="s">
        <v>20</v>
      </c>
      <c r="M240" s="24" t="s">
        <v>20</v>
      </c>
      <c r="N240" s="24" t="s">
        <v>20</v>
      </c>
      <c r="O240" s="24" t="s">
        <v>20</v>
      </c>
      <c r="P240" s="24"/>
      <c r="Q240" s="48"/>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row>
    <row r="241" spans="1:17" s="6" customFormat="1" ht="110.25" customHeight="1">
      <c r="A241" s="27">
        <v>140</v>
      </c>
      <c r="B241" s="24">
        <v>1</v>
      </c>
      <c r="C241" s="26" t="s">
        <v>957</v>
      </c>
      <c r="D241" s="24" t="s">
        <v>22</v>
      </c>
      <c r="E241" s="24" t="s">
        <v>74</v>
      </c>
      <c r="F241" s="26" t="s">
        <v>958</v>
      </c>
      <c r="G241" s="29" t="s">
        <v>25</v>
      </c>
      <c r="H241" s="24">
        <v>2022</v>
      </c>
      <c r="I241" s="42">
        <v>8000</v>
      </c>
      <c r="J241" s="26" t="s">
        <v>26</v>
      </c>
      <c r="K241" s="42">
        <v>8000</v>
      </c>
      <c r="L241" s="24" t="s">
        <v>959</v>
      </c>
      <c r="M241" s="24" t="s">
        <v>960</v>
      </c>
      <c r="N241" s="24" t="s">
        <v>961</v>
      </c>
      <c r="O241" s="24" t="s">
        <v>962</v>
      </c>
      <c r="P241" s="24" t="s">
        <v>31</v>
      </c>
      <c r="Q241" s="52" t="s">
        <v>74</v>
      </c>
    </row>
    <row r="242" spans="1:215" s="6" customFormat="1" ht="15.75" customHeight="1">
      <c r="A242" s="25"/>
      <c r="B242" s="24" t="str">
        <f>"(七)业务用房("&amp;SUBTOTAL(3,E243)&amp;"个)"</f>
        <v>(七)业务用房(1个)</v>
      </c>
      <c r="C242" s="26"/>
      <c r="D242" s="24" t="s">
        <v>20</v>
      </c>
      <c r="E242" s="24"/>
      <c r="F242" s="26" t="s">
        <v>20</v>
      </c>
      <c r="G242" s="24" t="s">
        <v>20</v>
      </c>
      <c r="H242" s="24"/>
      <c r="I242" s="42">
        <f>SUBTOTAL(9,I243)</f>
        <v>1009</v>
      </c>
      <c r="J242" s="26" t="s">
        <v>20</v>
      </c>
      <c r="K242" s="42">
        <f>SUBTOTAL(9,K243)</f>
        <v>1009</v>
      </c>
      <c r="L242" s="24" t="s">
        <v>20</v>
      </c>
      <c r="M242" s="24" t="s">
        <v>20</v>
      </c>
      <c r="N242" s="24" t="s">
        <v>20</v>
      </c>
      <c r="O242" s="24" t="s">
        <v>20</v>
      </c>
      <c r="P242" s="24"/>
      <c r="Q242" s="48"/>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row>
    <row r="243" spans="1:17" s="3" customFormat="1" ht="51.75" customHeight="1">
      <c r="A243" s="27">
        <v>141</v>
      </c>
      <c r="B243" s="24">
        <v>1</v>
      </c>
      <c r="C243" s="26" t="s">
        <v>963</v>
      </c>
      <c r="D243" s="24" t="s">
        <v>22</v>
      </c>
      <c r="E243" s="24" t="s">
        <v>74</v>
      </c>
      <c r="F243" s="26" t="s">
        <v>964</v>
      </c>
      <c r="G243" s="24" t="s">
        <v>25</v>
      </c>
      <c r="H243" s="29">
        <v>2022</v>
      </c>
      <c r="I243" s="42">
        <v>1009</v>
      </c>
      <c r="J243" s="26" t="s">
        <v>26</v>
      </c>
      <c r="K243" s="42">
        <v>1009</v>
      </c>
      <c r="L243" s="24" t="s">
        <v>965</v>
      </c>
      <c r="M243" s="24" t="s">
        <v>504</v>
      </c>
      <c r="N243" s="24" t="s">
        <v>966</v>
      </c>
      <c r="O243" s="24" t="s">
        <v>967</v>
      </c>
      <c r="P243" s="24" t="s">
        <v>114</v>
      </c>
      <c r="Q243" s="52" t="s">
        <v>74</v>
      </c>
    </row>
  </sheetData>
  <sheetProtection/>
  <autoFilter ref="A5:IV243"/>
  <mergeCells count="41">
    <mergeCell ref="A1:Q1"/>
    <mergeCell ref="A2:I2"/>
    <mergeCell ref="L2:Q2"/>
    <mergeCell ref="A6:C6"/>
    <mergeCell ref="B7:C7"/>
    <mergeCell ref="B8:C8"/>
    <mergeCell ref="B31:C31"/>
    <mergeCell ref="B40:C40"/>
    <mergeCell ref="B68:C68"/>
    <mergeCell ref="B70:C70"/>
    <mergeCell ref="B86:C86"/>
    <mergeCell ref="B91:C91"/>
    <mergeCell ref="B94:C94"/>
    <mergeCell ref="B95:C95"/>
    <mergeCell ref="B139:C139"/>
    <mergeCell ref="B169:C169"/>
    <mergeCell ref="B194:C194"/>
    <mergeCell ref="B202:C202"/>
    <mergeCell ref="B206:C206"/>
    <mergeCell ref="B207:C207"/>
    <mergeCell ref="B215:C215"/>
    <mergeCell ref="B218:C218"/>
    <mergeCell ref="B220:C220"/>
    <mergeCell ref="B234:C234"/>
    <mergeCell ref="B240:C240"/>
    <mergeCell ref="B242:C242"/>
    <mergeCell ref="A3:A5"/>
    <mergeCell ref="B3:B5"/>
    <mergeCell ref="C3:C5"/>
    <mergeCell ref="D3:D5"/>
    <mergeCell ref="E3:E5"/>
    <mergeCell ref="F3:F5"/>
    <mergeCell ref="G3:G5"/>
    <mergeCell ref="H3:H5"/>
    <mergeCell ref="I3:I5"/>
    <mergeCell ref="J3:J5"/>
    <mergeCell ref="K3:K5"/>
    <mergeCell ref="P3:P5"/>
    <mergeCell ref="Q3:Q5"/>
    <mergeCell ref="L3:M4"/>
    <mergeCell ref="N3:O4"/>
  </mergeCells>
  <dataValidations count="3">
    <dataValidation type="list" allowBlank="1" showInputMessage="1" showErrorMessage="1" sqref="D32 D33 D34 D42 D47 D67 D69 D93 D106 D109 G110 D112 D114 D131 G134 D138 D150 G168 D171 D175 D176 D190 D196 D197 D199 D200 D201 G203 D205 G205 D211 D212 D219 D228 D229 D239 D241 G241 D243 D35:D37 D38:D39 D49:D54 D83:D84 D117:D119 D121:D125 D132:D134 D148:D149 D151:D165 D167:D169 D177:D189 D203:D204 D213:D214 D216:D217 D223:D224 D230:D231 G151:G160 G164:G165 G230:G232">
      <formula1>"新建,改（扩）建"</formula1>
    </dataValidation>
    <dataValidation type="list" allowBlank="1" showInputMessage="1" showErrorMessage="1" sqref="E32 E33 E34 E48 E57 E61 E67 E69 E90 E92 E93 E101 E102 E105 E106 E109 E114 E121 E131 E138 E149 E150 E176 E190 E205 E211 E212 E219 E241 E243 E35:E37 E38:E39 E112:E113 E117:E119 E132:E133 E151:E160 E164:E165 E167:E169 E177:E189 E203:E204 E213:E214 E216:E217 E230:E231">
      <formula1>"区级,市级"</formula1>
    </dataValidation>
    <dataValidation type="list" allowBlank="1" showInputMessage="1" showErrorMessage="1" sqref="G34 G35 G39 G42 G57 G66 G67 G89 G90 G106 G112 G119 G138 G149 G150 G167 G169 G171 G175 G176 G190 G196 G197 G204 G214 G243 E161:E163 G44:G47 G49:G56 G58:G65 G91:G92 G161:G163 G177:G189 G191:G193 G216:G217 G221:G225 G228:G229 G236:G239">
      <formula1>"新开工,续建,加快前期"</formula1>
    </dataValidation>
  </dataValidations>
  <printOptions horizontalCentered="1"/>
  <pageMargins left="0.5905511811023623" right="0.5905511811023623" top="0.7874015748031497" bottom="0.5905511811023623" header="0.7086614173228347" footer="0.3937007874015748"/>
  <pageSetup firstPageNumber="3" useFirstPageNumber="1" fitToHeight="0" fitToWidth="1" horizontalDpi="600" verticalDpi="600" orientation="landscape" paperSize="9" scale="81"/>
  <headerFooter differentFirst="1" scaleWithDoc="0" alignWithMargins="0">
    <oddFooter>&amp;C&amp;16— &amp;P —</oddFooter>
    <firstFooter>&amp;C&amp;16— &amp;P —</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2022-09-01T09:17:20Z</cp:lastPrinted>
  <dcterms:created xsi:type="dcterms:W3CDTF">2020-12-01T13:47:00Z</dcterms:created>
  <dcterms:modified xsi:type="dcterms:W3CDTF">2022-12-07T02:30:42Z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eadingLayo">
    <vt:bool>true</vt:bool>
  </property>
  <property fmtid="{D5CDD505-2E9C-101B-9397-08002B2CF9AE}" pid="5" name="I">
    <vt:lpwstr>F9C7957CC7244DA794A371000E583D93</vt:lpwstr>
  </property>
</Properties>
</file>